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_xmlsignatures/sig3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Nikolov\Documents\HIKA GROUP TOTAL\FS REPORTS\Account\2023\Financial report\IV\2023\SEND MITKO\"/>
    </mc:Choice>
  </mc:AlternateContent>
  <xr:revisionPtr revIDLastSave="0" documentId="13_ncr:1_{442328C4-B6B6-4052-B9AF-0165A2ED3078}" xr6:coauthVersionLast="47" xr6:coauthVersionMax="47" xr10:uidLastSave="{00000000-0000-0000-0000-000000000000}"/>
  <bookViews>
    <workbookView xWindow="-108" yWindow="-108" windowWidth="23256" windowHeight="12576" tabRatio="923" activeTab="8" xr2:uid="{00000000-000D-0000-FFFF-FFFF00000000}"/>
  </bookViews>
  <sheets>
    <sheet name="справка №1-БАЛАНС" sheetId="1" r:id="rId1"/>
    <sheet name="справка №2-ОТЧЕТ ЗА ДОХОДИТЕ" sheetId="2" r:id="rId2"/>
    <sheet name="справка №3-ОПП по прекия метод" sheetId="3" r:id="rId3"/>
    <sheet name="справка №4-ОСК" sheetId="4" r:id="rId4"/>
    <sheet name="справка №5" sheetId="5" state="hidden" r:id="rId5"/>
    <sheet name="справка №6" sheetId="6" state="hidden" r:id="rId6"/>
    <sheet name="справка №7" sheetId="7" state="hidden" r:id="rId7"/>
    <sheet name="справка №8" sheetId="8" state="hidden" r:id="rId8"/>
    <sheet name="Report" sheetId="9" r:id="rId9"/>
  </sheets>
  <definedNames>
    <definedName name="_1_0011">'справка №1-БАЛАНС'!$C$10</definedName>
    <definedName name="_xlnm._FilterDatabase" localSheetId="0" hidden="1">'справка №1-БАЛАНС'!#REF!</definedName>
    <definedName name="_xlnm._FilterDatabase" localSheetId="2" hidden="1">'справка №3-ОПП по прекия метод'!$A$8:$D$47</definedName>
    <definedName name="_xlnm.Print_Area" localSheetId="0">'справка №1-БАЛАНС'!$A$1:$H$97</definedName>
    <definedName name="_xlnm.Print_Area" localSheetId="1">'справка №2-ОТЧЕТ ЗА ДОХОДИТЕ'!$A$1:$H$48</definedName>
    <definedName name="_xlnm.Print_Area" localSheetId="3">'справка №4-ОСК'!$A$1:$N$36</definedName>
    <definedName name="_xlnm.Print_Titles" localSheetId="0">'справка №1-БАЛАНС'!$7:$7</definedName>
  </definedNames>
  <calcPr calcId="181029"/>
</workbook>
</file>

<file path=xl/calcChain.xml><?xml version="1.0" encoding="utf-8"?>
<calcChain xmlns="http://schemas.openxmlformats.org/spreadsheetml/2006/main">
  <c r="B4" i="9" l="1"/>
  <c r="I17" i="4" l="1"/>
  <c r="B29" i="9" l="1"/>
  <c r="C77" i="1"/>
  <c r="D77" i="1"/>
  <c r="C5" i="9" l="1"/>
  <c r="C11" i="4" l="1"/>
  <c r="J16" i="4"/>
  <c r="C47" i="3" l="1"/>
  <c r="G10" i="1" l="1"/>
  <c r="I11" i="4" l="1"/>
  <c r="E11" i="4"/>
  <c r="D11" i="4"/>
  <c r="F11" i="4"/>
  <c r="H10" i="1"/>
  <c r="L11" i="4" l="1"/>
  <c r="C20" i="3"/>
  <c r="F12" i="7" l="1"/>
  <c r="F17" i="7" s="1"/>
  <c r="C12" i="7"/>
  <c r="C90" i="1" l="1"/>
  <c r="D20" i="3"/>
  <c r="C17" i="7" l="1"/>
  <c r="F26" i="7"/>
  <c r="C26" i="7"/>
  <c r="C30" i="8" l="1"/>
  <c r="C28" i="8"/>
  <c r="E25" i="8"/>
  <c r="E28" i="8" s="1"/>
  <c r="I19" i="7"/>
  <c r="C19" i="2"/>
  <c r="D42" i="3" l="1"/>
  <c r="D35" i="2"/>
  <c r="D19" i="2"/>
  <c r="H26" i="1"/>
  <c r="H32" i="1" s="1"/>
  <c r="D83" i="1"/>
  <c r="C83" i="1"/>
  <c r="C34" i="8" l="1"/>
  <c r="F24" i="8"/>
  <c r="F25" i="8"/>
  <c r="F26" i="8"/>
  <c r="F14" i="8"/>
  <c r="D31" i="5" l="1"/>
  <c r="E15" i="8"/>
  <c r="F15" i="8" s="1"/>
  <c r="E16" i="8" l="1"/>
  <c r="D30" i="5"/>
  <c r="N16" i="5" l="1"/>
  <c r="G16" i="5"/>
  <c r="J16" i="5" s="1"/>
  <c r="C42" i="3"/>
  <c r="C32" i="3" l="1"/>
  <c r="C43" i="3" s="1"/>
  <c r="G60" i="1"/>
  <c r="G70" i="1" s="1"/>
  <c r="C104" i="6" l="1"/>
  <c r="G26" i="1"/>
  <c r="G32" i="1" s="1"/>
  <c r="B41" i="9" l="1"/>
  <c r="D26" i="2"/>
  <c r="D28" i="2" s="1"/>
  <c r="H13" i="2"/>
  <c r="C23" i="9" s="1"/>
  <c r="H24" i="2"/>
  <c r="C24" i="9" s="1"/>
  <c r="C29" i="9"/>
  <c r="B27" i="9"/>
  <c r="C27" i="9"/>
  <c r="I12" i="7"/>
  <c r="C71" i="6"/>
  <c r="D32" i="3"/>
  <c r="C39" i="9" s="1"/>
  <c r="C95" i="6"/>
  <c r="D95" i="6" s="1"/>
  <c r="C13" i="8"/>
  <c r="C27" i="6"/>
  <c r="B40" i="9"/>
  <c r="G24" i="2"/>
  <c r="B24" i="9" s="1"/>
  <c r="C89" i="6"/>
  <c r="D89" i="6" s="1"/>
  <c r="E89" i="6" s="1"/>
  <c r="C87" i="6"/>
  <c r="D87" i="6" s="1"/>
  <c r="E87" i="6" s="1"/>
  <c r="C42" i="6"/>
  <c r="C38" i="6" s="1"/>
  <c r="Q16" i="5"/>
  <c r="R16" i="5" s="1"/>
  <c r="B18" i="9"/>
  <c r="C50" i="1"/>
  <c r="B12" i="9" s="1"/>
  <c r="D50" i="1"/>
  <c r="C12" i="9" s="1"/>
  <c r="I27" i="4"/>
  <c r="L27" i="4" s="1"/>
  <c r="H60" i="1"/>
  <c r="D18" i="1"/>
  <c r="C9" i="9" s="1"/>
  <c r="D74" i="1"/>
  <c r="C16" i="9" s="1"/>
  <c r="C18" i="9"/>
  <c r="D90" i="1"/>
  <c r="C35" i="2"/>
  <c r="F12" i="8"/>
  <c r="F16" i="8" s="1"/>
  <c r="C105" i="6"/>
  <c r="C74" i="1"/>
  <c r="B16" i="9" s="1"/>
  <c r="C12" i="6"/>
  <c r="C11" i="6" s="1"/>
  <c r="B4" i="2"/>
  <c r="C28" i="6"/>
  <c r="C29" i="6"/>
  <c r="C31" i="6"/>
  <c r="D31" i="6" s="1"/>
  <c r="C30" i="6"/>
  <c r="E30" i="6" s="1"/>
  <c r="I26" i="8"/>
  <c r="I27" i="8" s="1"/>
  <c r="B17" i="9"/>
  <c r="C4" i="9"/>
  <c r="C93" i="6"/>
  <c r="C90" i="6" s="1"/>
  <c r="C94" i="6"/>
  <c r="D94" i="6" s="1"/>
  <c r="G20" i="1"/>
  <c r="G24" i="1" s="1"/>
  <c r="B6" i="3"/>
  <c r="D25" i="6"/>
  <c r="B39" i="9"/>
  <c r="D42" i="6"/>
  <c r="D38" i="6" s="1"/>
  <c r="H48" i="1"/>
  <c r="H54" i="1" s="1"/>
  <c r="C7" i="9" s="1"/>
  <c r="H20" i="1"/>
  <c r="H24" i="1" s="1"/>
  <c r="H16" i="1"/>
  <c r="D63" i="1"/>
  <c r="D38" i="1"/>
  <c r="D31" i="1"/>
  <c r="D26" i="1"/>
  <c r="E105" i="6"/>
  <c r="D105" i="6"/>
  <c r="E34" i="8"/>
  <c r="F31" i="8"/>
  <c r="C26" i="2"/>
  <c r="B28" i="9" s="1"/>
  <c r="E31" i="6"/>
  <c r="C3" i="5"/>
  <c r="D33" i="6"/>
  <c r="C33" i="6"/>
  <c r="E26" i="6"/>
  <c r="C21" i="6"/>
  <c r="E21" i="6" s="1"/>
  <c r="E15" i="6"/>
  <c r="C42" i="8"/>
  <c r="G13" i="2"/>
  <c r="B23" i="9" s="1"/>
  <c r="G16" i="1"/>
  <c r="B35" i="9"/>
  <c r="C35" i="9"/>
  <c r="B13" i="9"/>
  <c r="E36" i="6"/>
  <c r="F33" i="8"/>
  <c r="F32" i="8"/>
  <c r="G48" i="1"/>
  <c r="G54" i="1" s="1"/>
  <c r="B7" i="9" s="1"/>
  <c r="A4" i="3"/>
  <c r="F27" i="8"/>
  <c r="F28" i="8" s="1"/>
  <c r="C17" i="9"/>
  <c r="C15" i="9"/>
  <c r="C13" i="9"/>
  <c r="C10" i="9"/>
  <c r="D92" i="6"/>
  <c r="E92" i="6" s="1"/>
  <c r="D91" i="6"/>
  <c r="E91" i="6" s="1"/>
  <c r="A63" i="8"/>
  <c r="A45" i="2"/>
  <c r="C47" i="9"/>
  <c r="B47" i="9"/>
  <c r="C46" i="9"/>
  <c r="B46" i="9"/>
  <c r="C38" i="9"/>
  <c r="B38" i="9"/>
  <c r="C37" i="9"/>
  <c r="B37" i="9"/>
  <c r="C34" i="9"/>
  <c r="B34" i="9"/>
  <c r="C26" i="9"/>
  <c r="B26" i="9"/>
  <c r="B15" i="9"/>
  <c r="B10" i="9"/>
  <c r="B43" i="5"/>
  <c r="A34" i="4"/>
  <c r="A49" i="3"/>
  <c r="A28" i="7"/>
  <c r="A108" i="6"/>
  <c r="C38" i="1"/>
  <c r="C31" i="1"/>
  <c r="C18" i="1"/>
  <c r="B9" i="9" s="1"/>
  <c r="C26" i="1"/>
  <c r="C63" i="1"/>
  <c r="B3" i="2"/>
  <c r="B2" i="2"/>
  <c r="H3" i="2"/>
  <c r="H2" i="2"/>
  <c r="D5" i="3"/>
  <c r="D4" i="3"/>
  <c r="B5" i="3"/>
  <c r="H12" i="4"/>
  <c r="H17" i="4"/>
  <c r="H21" i="4"/>
  <c r="H24" i="4"/>
  <c r="M4" i="4"/>
  <c r="M3" i="4"/>
  <c r="B5" i="4"/>
  <c r="B3" i="4"/>
  <c r="B4" i="4"/>
  <c r="F17" i="4"/>
  <c r="M12" i="4"/>
  <c r="M15" i="4" s="1"/>
  <c r="M17" i="4"/>
  <c r="M21" i="4"/>
  <c r="M24" i="4"/>
  <c r="D17" i="4"/>
  <c r="D21" i="4"/>
  <c r="D24" i="4"/>
  <c r="D12" i="4"/>
  <c r="D15" i="4" s="1"/>
  <c r="E12" i="4"/>
  <c r="E15" i="4" s="1"/>
  <c r="E17" i="4"/>
  <c r="E21" i="4"/>
  <c r="E24" i="4"/>
  <c r="F12" i="4"/>
  <c r="F15" i="4" s="1"/>
  <c r="F21" i="4"/>
  <c r="F24" i="4"/>
  <c r="G12" i="4"/>
  <c r="G17" i="4"/>
  <c r="G21" i="4"/>
  <c r="G24" i="4"/>
  <c r="I12" i="4"/>
  <c r="I15" i="4" s="1"/>
  <c r="I21" i="4"/>
  <c r="I24" i="4"/>
  <c r="J12" i="4"/>
  <c r="J15" i="4" s="1"/>
  <c r="J17" i="4"/>
  <c r="J21" i="4"/>
  <c r="J24" i="4"/>
  <c r="K17" i="4"/>
  <c r="K21" i="4"/>
  <c r="K24" i="4"/>
  <c r="K12" i="4"/>
  <c r="K15" i="4" s="1"/>
  <c r="C12" i="4"/>
  <c r="C15" i="4" s="1"/>
  <c r="C21" i="4"/>
  <c r="C24" i="4"/>
  <c r="L13" i="4"/>
  <c r="L14" i="4"/>
  <c r="L18" i="4"/>
  <c r="L19" i="4"/>
  <c r="L20" i="4"/>
  <c r="L22" i="4"/>
  <c r="L23" i="4"/>
  <c r="L25" i="4"/>
  <c r="L26" i="4"/>
  <c r="L28" i="4"/>
  <c r="L30" i="4"/>
  <c r="L31" i="4"/>
  <c r="O3" i="5"/>
  <c r="O2" i="5"/>
  <c r="C2" i="5"/>
  <c r="G15" i="5"/>
  <c r="J15" i="5" s="1"/>
  <c r="N15" i="5"/>
  <c r="Q15" i="5" s="1"/>
  <c r="D17" i="5"/>
  <c r="D25" i="5"/>
  <c r="D32" i="5"/>
  <c r="E25" i="5"/>
  <c r="E27" i="5"/>
  <c r="E32" i="5"/>
  <c r="F17" i="5"/>
  <c r="F25" i="5"/>
  <c r="F32" i="5"/>
  <c r="H17" i="5"/>
  <c r="I17" i="5"/>
  <c r="G18" i="5"/>
  <c r="J18" i="5" s="1"/>
  <c r="G19" i="5"/>
  <c r="J19" i="5" s="1"/>
  <c r="H25" i="5"/>
  <c r="I25" i="5"/>
  <c r="G39" i="5"/>
  <c r="J39" i="5" s="1"/>
  <c r="H27" i="5"/>
  <c r="H32" i="5"/>
  <c r="H38" i="5" s="1"/>
  <c r="I27" i="5"/>
  <c r="I32" i="5"/>
  <c r="N19" i="5"/>
  <c r="Q19" i="5" s="1"/>
  <c r="K17" i="5"/>
  <c r="K25" i="5"/>
  <c r="K27" i="5"/>
  <c r="N27" i="5" s="1"/>
  <c r="Q27" i="5" s="1"/>
  <c r="K32" i="5"/>
  <c r="L17" i="5"/>
  <c r="L25" i="5"/>
  <c r="L27" i="5"/>
  <c r="L32" i="5"/>
  <c r="M17" i="5"/>
  <c r="M25" i="5"/>
  <c r="M27" i="5"/>
  <c r="M32" i="5"/>
  <c r="O17" i="5"/>
  <c r="P17" i="5"/>
  <c r="N18" i="5"/>
  <c r="Q18" i="5" s="1"/>
  <c r="O25" i="5"/>
  <c r="P25" i="5"/>
  <c r="N39" i="5"/>
  <c r="Q39" i="5" s="1"/>
  <c r="O27" i="5"/>
  <c r="O32" i="5"/>
  <c r="P27" i="5"/>
  <c r="P38" i="5" s="1"/>
  <c r="P32" i="5"/>
  <c r="N28" i="5"/>
  <c r="Q28" i="5"/>
  <c r="N29" i="5"/>
  <c r="Q29" i="5" s="1"/>
  <c r="G29" i="5"/>
  <c r="J29" i="5" s="1"/>
  <c r="N30" i="5"/>
  <c r="Q30" i="5" s="1"/>
  <c r="N31" i="5"/>
  <c r="Q31" i="5" s="1"/>
  <c r="N33" i="5"/>
  <c r="Q33" i="5" s="1"/>
  <c r="G33" i="5"/>
  <c r="J33" i="5"/>
  <c r="N34" i="5"/>
  <c r="Q34" i="5" s="1"/>
  <c r="G34" i="5"/>
  <c r="J34" i="5"/>
  <c r="N35" i="5"/>
  <c r="Q35" i="5" s="1"/>
  <c r="G35" i="5"/>
  <c r="J35" i="5" s="1"/>
  <c r="N36" i="5"/>
  <c r="Q36" i="5" s="1"/>
  <c r="G36" i="5"/>
  <c r="J36" i="5"/>
  <c r="R36" i="5" s="1"/>
  <c r="N37" i="5"/>
  <c r="Q37" i="5" s="1"/>
  <c r="G37" i="5"/>
  <c r="J37" i="5" s="1"/>
  <c r="G20" i="5"/>
  <c r="J20" i="5" s="1"/>
  <c r="G21" i="5"/>
  <c r="J21" i="5" s="1"/>
  <c r="R21" i="5" s="1"/>
  <c r="G22" i="5"/>
  <c r="J22" i="5" s="1"/>
  <c r="G23" i="5"/>
  <c r="J23" i="5" s="1"/>
  <c r="G24" i="5"/>
  <c r="J24" i="5" s="1"/>
  <c r="N20" i="5"/>
  <c r="Q20" i="5" s="1"/>
  <c r="N21" i="5"/>
  <c r="Q21" i="5" s="1"/>
  <c r="N22" i="5"/>
  <c r="Q22" i="5" s="1"/>
  <c r="N23" i="5"/>
  <c r="Q23" i="5" s="1"/>
  <c r="N24" i="5"/>
  <c r="Q24" i="5" s="1"/>
  <c r="G10" i="5"/>
  <c r="J10" i="5" s="1"/>
  <c r="G11" i="5"/>
  <c r="J11" i="5" s="1"/>
  <c r="R11" i="5" s="1"/>
  <c r="G12" i="5"/>
  <c r="J12" i="5" s="1"/>
  <c r="G13" i="5"/>
  <c r="J13" i="5" s="1"/>
  <c r="G14" i="5"/>
  <c r="G9" i="5"/>
  <c r="J9" i="5" s="1"/>
  <c r="N9" i="5"/>
  <c r="Q9" i="5" s="1"/>
  <c r="N10" i="5"/>
  <c r="Q10" i="5" s="1"/>
  <c r="N11" i="5"/>
  <c r="Q11" i="5" s="1"/>
  <c r="N12" i="5"/>
  <c r="Q12" i="5" s="1"/>
  <c r="N13" i="5"/>
  <c r="Q13" i="5" s="1"/>
  <c r="J14" i="5"/>
  <c r="N14" i="5"/>
  <c r="Q14" i="5" s="1"/>
  <c r="C68" i="6"/>
  <c r="E68" i="6" s="1"/>
  <c r="E29" i="6"/>
  <c r="C17" i="6"/>
  <c r="E17" i="6" s="1"/>
  <c r="E86" i="6"/>
  <c r="E88" i="6"/>
  <c r="E81" i="6"/>
  <c r="E82" i="6"/>
  <c r="E83" i="6"/>
  <c r="C53" i="6"/>
  <c r="C52" i="6" s="1"/>
  <c r="C64" i="6"/>
  <c r="E64" i="6" s="1"/>
  <c r="E84" i="6"/>
  <c r="E76" i="6"/>
  <c r="E78" i="6"/>
  <c r="E72" i="6"/>
  <c r="E73" i="6"/>
  <c r="E74" i="6"/>
  <c r="B4" i="6"/>
  <c r="B3" i="6"/>
  <c r="E4" i="6"/>
  <c r="E3" i="6"/>
  <c r="F71" i="6"/>
  <c r="D71" i="6"/>
  <c r="F75" i="6"/>
  <c r="D75" i="6"/>
  <c r="F80" i="6"/>
  <c r="D80" i="6"/>
  <c r="F90" i="6"/>
  <c r="F85" i="6" s="1"/>
  <c r="D52" i="6"/>
  <c r="D56" i="6"/>
  <c r="F56" i="6"/>
  <c r="F52" i="6"/>
  <c r="C56" i="6"/>
  <c r="C75" i="6"/>
  <c r="C80" i="6"/>
  <c r="D16" i="6"/>
  <c r="F103" i="6"/>
  <c r="F102" i="6"/>
  <c r="F104" i="6"/>
  <c r="E54" i="6"/>
  <c r="E55" i="6"/>
  <c r="E57" i="6"/>
  <c r="E58" i="6"/>
  <c r="E59" i="6"/>
  <c r="E60" i="6"/>
  <c r="E61" i="6"/>
  <c r="E62" i="6"/>
  <c r="E63" i="6"/>
  <c r="E65" i="6"/>
  <c r="E77" i="6"/>
  <c r="E79" i="6"/>
  <c r="E13" i="6"/>
  <c r="E14" i="6"/>
  <c r="E9" i="6"/>
  <c r="E37" i="6"/>
  <c r="E35" i="6"/>
  <c r="E34" i="6"/>
  <c r="E40" i="6"/>
  <c r="E39" i="6"/>
  <c r="E41" i="6"/>
  <c r="E32" i="6"/>
  <c r="D11" i="6"/>
  <c r="D19" i="6" s="1"/>
  <c r="E20" i="6"/>
  <c r="E18" i="6"/>
  <c r="I5" i="7"/>
  <c r="I4" i="7"/>
  <c r="B5" i="7"/>
  <c r="B4" i="7"/>
  <c r="I13" i="7"/>
  <c r="I14" i="7"/>
  <c r="I15" i="7"/>
  <c r="I16" i="7"/>
  <c r="G17" i="7"/>
  <c r="H17" i="7"/>
  <c r="I20" i="7"/>
  <c r="I21" i="7"/>
  <c r="I22" i="7"/>
  <c r="I23" i="7"/>
  <c r="I24" i="7"/>
  <c r="I25" i="7"/>
  <c r="G26" i="7"/>
  <c r="H26" i="7"/>
  <c r="E26" i="7"/>
  <c r="D26" i="7"/>
  <c r="E17" i="7"/>
  <c r="D17" i="7"/>
  <c r="F6" i="8"/>
  <c r="F5" i="8"/>
  <c r="B6" i="8"/>
  <c r="B5" i="8"/>
  <c r="C54" i="8"/>
  <c r="F59" i="8"/>
  <c r="F58" i="8"/>
  <c r="F57" i="8"/>
  <c r="F56" i="8"/>
  <c r="F53" i="8"/>
  <c r="F52" i="8"/>
  <c r="F51" i="8"/>
  <c r="F50" i="8"/>
  <c r="F47" i="8"/>
  <c r="F46" i="8"/>
  <c r="F45" i="8"/>
  <c r="F44" i="8"/>
  <c r="F41" i="8"/>
  <c r="F40" i="8"/>
  <c r="F39" i="8"/>
  <c r="F38" i="8"/>
  <c r="F21" i="8"/>
  <c r="F20" i="8"/>
  <c r="F19" i="8"/>
  <c r="F18" i="8"/>
  <c r="C60" i="8"/>
  <c r="C48" i="8"/>
  <c r="E60" i="8"/>
  <c r="E54" i="8"/>
  <c r="E48" i="8"/>
  <c r="E42" i="8"/>
  <c r="C22" i="8"/>
  <c r="E22" i="8"/>
  <c r="C16" i="6"/>
  <c r="E16" i="6" s="1"/>
  <c r="C25" i="9"/>
  <c r="C40" i="9"/>
  <c r="F30" i="8"/>
  <c r="E53" i="6"/>
  <c r="E28" i="6"/>
  <c r="G30" i="5"/>
  <c r="J30" i="5" s="1"/>
  <c r="H15" i="4"/>
  <c r="G15" i="4"/>
  <c r="I38" i="5"/>
  <c r="B19" i="9"/>
  <c r="B25" i="9"/>
  <c r="G78" i="1"/>
  <c r="B8" i="9" s="1"/>
  <c r="E17" i="5"/>
  <c r="F13" i="8"/>
  <c r="D93" i="6" l="1"/>
  <c r="E93" i="6" s="1"/>
  <c r="E90" i="6" s="1"/>
  <c r="R13" i="5"/>
  <c r="R22" i="5"/>
  <c r="R19" i="5"/>
  <c r="L24" i="4"/>
  <c r="L17" i="4"/>
  <c r="P40" i="5"/>
  <c r="M29" i="4"/>
  <c r="M32" i="4" s="1"/>
  <c r="R37" i="5"/>
  <c r="H40" i="5"/>
  <c r="R18" i="5"/>
  <c r="G25" i="5"/>
  <c r="J25" i="5" s="1"/>
  <c r="R25" i="5" s="1"/>
  <c r="O38" i="5"/>
  <c r="M38" i="5"/>
  <c r="M40" i="5" s="1"/>
  <c r="K38" i="5"/>
  <c r="K40" i="5" s="1"/>
  <c r="G32" i="5"/>
  <c r="J32" i="5" s="1"/>
  <c r="E42" i="6"/>
  <c r="E38" i="6" s="1"/>
  <c r="N25" i="5"/>
  <c r="Q25" i="5" s="1"/>
  <c r="R39" i="5"/>
  <c r="G17" i="5"/>
  <c r="J17" i="5" s="1"/>
  <c r="R9" i="5"/>
  <c r="R34" i="5"/>
  <c r="N17" i="5"/>
  <c r="Q17" i="5" s="1"/>
  <c r="R17" i="5" s="1"/>
  <c r="C19" i="6"/>
  <c r="R14" i="5"/>
  <c r="I40" i="5"/>
  <c r="I17" i="7"/>
  <c r="E33" i="6"/>
  <c r="E56" i="6"/>
  <c r="R24" i="5"/>
  <c r="E38" i="5"/>
  <c r="E40" i="5" s="1"/>
  <c r="D29" i="4"/>
  <c r="D32" i="4" s="1"/>
  <c r="E12" i="6"/>
  <c r="E11" i="6" s="1"/>
  <c r="E19" i="6" s="1"/>
  <c r="C44" i="3"/>
  <c r="C45" i="3" s="1"/>
  <c r="G28" i="2"/>
  <c r="G33" i="2" s="1"/>
  <c r="B43" i="9" s="1"/>
  <c r="E52" i="6"/>
  <c r="C66" i="6"/>
  <c r="F29" i="4"/>
  <c r="F32" i="4" s="1"/>
  <c r="H29" i="4"/>
  <c r="H32" i="4" s="1"/>
  <c r="D66" i="6"/>
  <c r="E29" i="4"/>
  <c r="E32" i="4" s="1"/>
  <c r="C92" i="1"/>
  <c r="R12" i="5"/>
  <c r="R33" i="5"/>
  <c r="L21" i="4"/>
  <c r="K29" i="4"/>
  <c r="K32" i="4" s="1"/>
  <c r="G29" i="4"/>
  <c r="G32" i="4" s="1"/>
  <c r="H70" i="1"/>
  <c r="H78" i="1" s="1"/>
  <c r="C8" i="9" s="1"/>
  <c r="R30" i="5"/>
  <c r="C35" i="8"/>
  <c r="I26" i="7"/>
  <c r="F96" i="6"/>
  <c r="E71" i="6"/>
  <c r="E80" i="6"/>
  <c r="R20" i="5"/>
  <c r="R29" i="5"/>
  <c r="O40" i="5"/>
  <c r="L38" i="5"/>
  <c r="N38" i="5" s="1"/>
  <c r="Q38" i="5" s="1"/>
  <c r="Q40" i="5" s="1"/>
  <c r="C34" i="1"/>
  <c r="C33" i="1" s="1"/>
  <c r="C16" i="8"/>
  <c r="C36" i="9"/>
  <c r="D43" i="3"/>
  <c r="C85" i="6"/>
  <c r="C96" i="6" s="1"/>
  <c r="H28" i="2"/>
  <c r="H33" i="2" s="1"/>
  <c r="C43" i="9" s="1"/>
  <c r="H35" i="1"/>
  <c r="C19" i="9"/>
  <c r="D92" i="1"/>
  <c r="C14" i="9" s="1"/>
  <c r="C61" i="8"/>
  <c r="F22" i="8"/>
  <c r="F48" i="8"/>
  <c r="F60" i="8"/>
  <c r="F34" i="8"/>
  <c r="E35" i="8"/>
  <c r="F42" i="8"/>
  <c r="F54" i="8"/>
  <c r="G31" i="5"/>
  <c r="E61" i="8"/>
  <c r="F105" i="6"/>
  <c r="E94" i="6"/>
  <c r="L15" i="4"/>
  <c r="R10" i="5"/>
  <c r="D27" i="6"/>
  <c r="D24" i="6" s="1"/>
  <c r="D43" i="6" s="1"/>
  <c r="D44" i="6" s="1"/>
  <c r="C24" i="6"/>
  <c r="C43" i="6" s="1"/>
  <c r="C28" i="9"/>
  <c r="C29" i="4"/>
  <c r="C32" i="4" s="1"/>
  <c r="E95" i="6"/>
  <c r="L12" i="4"/>
  <c r="N32" i="5"/>
  <c r="Q32" i="5" s="1"/>
  <c r="F66" i="6"/>
  <c r="F97" i="6" s="1"/>
  <c r="E75" i="6"/>
  <c r="R23" i="5"/>
  <c r="R35" i="5"/>
  <c r="R15" i="5"/>
  <c r="C28" i="2"/>
  <c r="B36" i="9"/>
  <c r="C48" i="3" l="1"/>
  <c r="C46" i="3"/>
  <c r="E85" i="6"/>
  <c r="E96" i="6" s="1"/>
  <c r="E97" i="6" s="1"/>
  <c r="D90" i="6"/>
  <c r="D85" i="6" s="1"/>
  <c r="D96" i="6" s="1"/>
  <c r="D97" i="6" s="1"/>
  <c r="H93" i="1"/>
  <c r="R32" i="5"/>
  <c r="E27" i="6"/>
  <c r="E24" i="6" s="1"/>
  <c r="E43" i="6" s="1"/>
  <c r="E44" i="6" s="1"/>
  <c r="D34" i="1"/>
  <c r="D28" i="5"/>
  <c r="D27" i="5" s="1"/>
  <c r="D38" i="5" s="1"/>
  <c r="D40" i="5" s="1"/>
  <c r="C97" i="6"/>
  <c r="C44" i="6"/>
  <c r="C3" i="9"/>
  <c r="N40" i="5"/>
  <c r="G28" i="5"/>
  <c r="J28" i="5" s="1"/>
  <c r="R28" i="5" s="1"/>
  <c r="E66" i="6"/>
  <c r="L40" i="5"/>
  <c r="F61" i="8"/>
  <c r="D45" i="3"/>
  <c r="C41" i="9"/>
  <c r="H30" i="2"/>
  <c r="D33" i="1"/>
  <c r="D44" i="1" s="1"/>
  <c r="C11" i="9" s="1"/>
  <c r="F35" i="8"/>
  <c r="C44" i="1"/>
  <c r="C54" i="1" s="1"/>
  <c r="C93" i="1" s="1"/>
  <c r="J31" i="5"/>
  <c r="R31" i="5" s="1"/>
  <c r="F31" i="5"/>
  <c r="F27" i="5" s="1"/>
  <c r="B14" i="9"/>
  <c r="D33" i="2"/>
  <c r="D34" i="2" s="1"/>
  <c r="D30" i="2"/>
  <c r="G30" i="2"/>
  <c r="C33" i="2"/>
  <c r="C30" i="2"/>
  <c r="H34" i="2" l="1"/>
  <c r="C30" i="9" s="1"/>
  <c r="D39" i="2"/>
  <c r="D41" i="2" s="1"/>
  <c r="D54" i="1"/>
  <c r="D93" i="1" s="1"/>
  <c r="H95" i="1" s="1"/>
  <c r="B11" i="9"/>
  <c r="F38" i="5"/>
  <c r="G27" i="5"/>
  <c r="J27" i="5" s="1"/>
  <c r="R27" i="5" s="1"/>
  <c r="B44" i="9"/>
  <c r="G34" i="2"/>
  <c r="C34" i="2"/>
  <c r="C39" i="2"/>
  <c r="C41" i="2" s="1"/>
  <c r="C44" i="9"/>
  <c r="B30" i="9" l="1"/>
  <c r="C20" i="9"/>
  <c r="D42" i="2"/>
  <c r="C42" i="2"/>
  <c r="I16" i="4"/>
  <c r="B20" i="9"/>
  <c r="F40" i="5"/>
  <c r="G38" i="5"/>
  <c r="G39" i="2"/>
  <c r="G42" i="2" s="1"/>
  <c r="C31" i="9"/>
  <c r="H39" i="2"/>
  <c r="B31" i="9"/>
  <c r="I29" i="4" l="1"/>
  <c r="I32" i="4" s="1"/>
  <c r="G45" i="2"/>
  <c r="J38" i="5"/>
  <c r="G40" i="5"/>
  <c r="G41" i="2"/>
  <c r="B45" i="9" s="1"/>
  <c r="H42" i="2"/>
  <c r="H45" i="2" s="1"/>
  <c r="H41" i="2"/>
  <c r="C45" i="9" s="1"/>
  <c r="L16" i="4" l="1"/>
  <c r="R38" i="5"/>
  <c r="R40" i="5" s="1"/>
  <c r="J40" i="5"/>
  <c r="B5" i="9"/>
  <c r="G35" i="1"/>
  <c r="B3" i="9" s="1"/>
  <c r="J29" i="4"/>
  <c r="J32" i="4" s="1"/>
  <c r="L32" i="4" s="1"/>
  <c r="L37" i="4" l="1"/>
  <c r="G93" i="1"/>
  <c r="G95" i="1" s="1"/>
  <c r="L29" i="4"/>
</calcChain>
</file>

<file path=xl/sharedStrings.xml><?xml version="1.0" encoding="utf-8"?>
<sst xmlns="http://schemas.openxmlformats.org/spreadsheetml/2006/main" count="1130" uniqueCount="916">
  <si>
    <t xml:space="preserve">Име на отчитащото се предприятие: </t>
  </si>
  <si>
    <t>ЕИК по БУЛСТАТ</t>
  </si>
  <si>
    <t>РГ-05-</t>
  </si>
  <si>
    <t>Отчетен период:</t>
  </si>
  <si>
    <t>( в хил. лв.)</t>
  </si>
  <si>
    <t>АКТИВИ</t>
  </si>
  <si>
    <t xml:space="preserve">Код на реда </t>
  </si>
  <si>
    <t xml:space="preserve">Текущ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</si>
  <si>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</si>
  <si>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</si>
  <si>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</si>
  <si>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</si>
  <si>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</si>
  <si>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</si>
  <si>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</si>
  <si>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</si>
  <si>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</si>
  <si>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</si>
  <si>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</si>
  <si>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</si>
  <si>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</si>
  <si>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</si>
  <si>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</si>
  <si>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</si>
  <si>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</si>
  <si>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</si>
  <si>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</si>
  <si>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</si>
  <si>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</si>
  <si>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</si>
  <si>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</si>
  <si>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</si>
  <si>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</si>
  <si>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</si>
  <si>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</si>
  <si>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</si>
  <si>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</si>
  <si>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</si>
  <si>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</si>
  <si>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</si>
  <si>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</si>
  <si>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 xml:space="preserve">7. Разходи за придобиване и ликвидация на дълготрайни материалини активи 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</si>
  <si>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</si>
  <si>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</si>
  <si>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</si>
  <si>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</si>
  <si>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</si>
  <si>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</si>
  <si>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</si>
  <si>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</si>
  <si>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</si>
  <si>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</si>
  <si>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</si>
  <si>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</si>
  <si>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</si>
  <si>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</si>
  <si>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</si>
  <si>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</si>
  <si>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</si>
  <si>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</si>
  <si>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</si>
  <si>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</si>
  <si>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</si>
  <si>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</si>
  <si>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</si>
  <si>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</si>
  <si>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</si>
  <si>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</si>
  <si>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</si>
  <si>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</si>
  <si>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</si>
  <si>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</si>
  <si>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</si>
  <si>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</si>
  <si>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</si>
  <si>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</si>
  <si>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</si>
  <si>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</si>
  <si>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</si>
  <si>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</si>
  <si>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</si>
  <si>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</si>
  <si>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</si>
  <si>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</si>
  <si>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</si>
  <si>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</si>
  <si>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</si>
  <si>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</si>
  <si>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</si>
  <si>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</si>
  <si>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</si>
  <si>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</si>
  <si>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</si>
  <si>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</si>
  <si>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</si>
  <si>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</si>
  <si>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</si>
  <si>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</si>
  <si>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</si>
  <si>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</si>
  <si>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</si>
  <si>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</si>
  <si>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>1-0031</t>
  </si>
  <si>
    <t>дъщерни предприятия</t>
  </si>
  <si>
    <t>1-0032</t>
  </si>
  <si>
    <t>смесени предприятия</t>
  </si>
  <si>
    <t>1-0033</t>
  </si>
  <si>
    <t xml:space="preserve">    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</si>
  <si>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</si>
  <si>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</si>
  <si>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</si>
  <si>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</si>
  <si>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</si>
  <si>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</si>
  <si>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</si>
  <si>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</si>
  <si>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</si>
  <si>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</si>
  <si>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</si>
  <si>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</si>
  <si>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</si>
  <si>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</si>
  <si>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</si>
  <si>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</si>
  <si>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</si>
  <si>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</si>
  <si>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</si>
  <si>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</si>
  <si>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</si>
  <si>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</si>
  <si>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</si>
  <si>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</si>
  <si>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</si>
  <si>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</si>
  <si>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</si>
  <si>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</si>
  <si>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</si>
  <si>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</si>
  <si>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</si>
  <si>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</si>
  <si>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</si>
  <si>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</si>
  <si>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</si>
  <si>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</si>
  <si>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</si>
  <si>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</si>
  <si>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</si>
  <si>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</si>
  <si>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</si>
  <si>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</si>
  <si>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</si>
  <si>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</si>
  <si>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</si>
  <si>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</si>
  <si>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</si>
  <si>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</si>
  <si>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</si>
  <si>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</si>
  <si>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</si>
  <si>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</si>
  <si>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</si>
  <si>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</si>
  <si>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</si>
  <si>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</si>
  <si>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</si>
  <si>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</si>
  <si>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</si>
  <si>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</si>
  <si>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</si>
  <si>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 xml:space="preserve">    ОБЩО  ЗА РАЗДЕЛ "В" (I+II+III+IV+V):</t>
  </si>
  <si>
    <t>1-0500</t>
  </si>
  <si>
    <t xml:space="preserve">Б. ТЕКУЩИ АКТИВИ </t>
  </si>
  <si>
    <t>I. Материални запаси</t>
  </si>
  <si>
    <t>Г. ТЕКУЩИ ПАСИВИ</t>
  </si>
  <si>
    <t>1. Материали</t>
  </si>
  <si>
    <t>1-0071</t>
  </si>
  <si>
    <t>2. Продукция</t>
  </si>
  <si>
    <t>1-0072</t>
  </si>
  <si>
    <t>1. Задължения по получени заеми към банки и  небанкови финансови институции</t>
  </si>
  <si>
    <t>1-0612</t>
  </si>
  <si>
    <t>3. Стоки</t>
  </si>
  <si>
    <t>1-0073</t>
  </si>
  <si>
    <t xml:space="preserve">2. Текуща част от нетекущите задължения </t>
  </si>
  <si>
    <t>1-0510-2</t>
  </si>
  <si>
    <t>4. Незавършено производство</t>
  </si>
  <si>
    <t>1-0076</t>
  </si>
  <si>
    <t xml:space="preserve">3. Текущи задължения, в т.ч.:  </t>
  </si>
  <si>
    <t>1-0630</t>
  </si>
  <si>
    <t xml:space="preserve">5. Биологични активи </t>
  </si>
  <si>
    <t>1-0074</t>
  </si>
  <si>
    <t>задължения към свързани предприятия</t>
  </si>
  <si>
    <t>1-0611</t>
  </si>
  <si>
    <t>6. Други</t>
  </si>
  <si>
    <t>1-0077</t>
  </si>
  <si>
    <t xml:space="preserve">задължения по получени търговски заеми </t>
  </si>
  <si>
    <t>1-0614</t>
  </si>
  <si>
    <t>1-0070</t>
  </si>
  <si>
    <t xml:space="preserve">задължения към доставчици и клиенти </t>
  </si>
  <si>
    <t>1-0613</t>
  </si>
  <si>
    <t>получени аванси</t>
  </si>
  <si>
    <t>1-0613-1</t>
  </si>
  <si>
    <t>II. Търговски и  други вземания</t>
  </si>
  <si>
    <t>задължения към персонала</t>
  </si>
  <si>
    <t>1-0615</t>
  </si>
  <si>
    <t xml:space="preserve">1. Вземания от свързани предприятия </t>
  </si>
  <si>
    <t>1-0081</t>
  </si>
  <si>
    <t>задължения към осигурителни предприятия</t>
  </si>
  <si>
    <t>1-0616</t>
  </si>
  <si>
    <t>2. Вземания от клиенти и доставчици</t>
  </si>
  <si>
    <t>1-0082</t>
  </si>
  <si>
    <t>данъчни задължения</t>
  </si>
  <si>
    <t>1-0617</t>
  </si>
  <si>
    <t xml:space="preserve">3. Предоставени аванси </t>
  </si>
  <si>
    <t>1-0086-1</t>
  </si>
  <si>
    <t>1-0618</t>
  </si>
  <si>
    <t>4. Вземания по предоставени търговски заеми</t>
  </si>
  <si>
    <t>1-0083</t>
  </si>
  <si>
    <t xml:space="preserve">5. Провизии </t>
  </si>
  <si>
    <t>1-0619</t>
  </si>
  <si>
    <t>5. Съдебни и присъдени вземания</t>
  </si>
  <si>
    <t>1-0084</t>
  </si>
  <si>
    <t>1-0610</t>
  </si>
  <si>
    <t>6. Данъци за възстановяване</t>
  </si>
  <si>
    <t>1-0085</t>
  </si>
  <si>
    <t xml:space="preserve">7. Вземания от персонала </t>
  </si>
  <si>
    <t>1-0086-2</t>
  </si>
  <si>
    <t>8. Други</t>
  </si>
  <si>
    <t>1-0086</t>
  </si>
  <si>
    <t xml:space="preserve">II. Други текущи пасиви </t>
  </si>
  <si>
    <t>1-0610-1</t>
  </si>
  <si>
    <t>1-0080</t>
  </si>
  <si>
    <t>1-0700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</si>
  <si>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</si>
  <si>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</si>
  <si>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</si>
  <si>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</si>
  <si>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</si>
  <si>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дългови ценни книжа </t>
  </si>
  <si>
    <t>1-0093-1</t>
  </si>
  <si>
    <t xml:space="preserve">    ОБЩО  ЗА РАЗДЕЛ "Г" (I+II+III+IV):</t>
  </si>
  <si>
    <t>1-0750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</si>
  <si>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</si>
  <si>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</si>
  <si>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</si>
  <si>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</si>
  <si>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</si>
  <si>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</si>
  <si>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</si>
  <si>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</si>
  <si>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</si>
  <si>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</si>
  <si>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</si>
  <si>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</si>
  <si>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</si>
  <si>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</si>
  <si>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</si>
  <si>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</si>
  <si>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</si>
  <si>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</si>
  <si>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 xml:space="preserve">    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</si>
  <si>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</si>
  <si>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</si>
  <si>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</si>
  <si>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</si>
  <si>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</si>
  <si>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</si>
  <si>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</si>
  <si>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КАТИТАЛ, МАЛЦИНСТВЕНО УЧАСТИЕ И ПАСИВИ (А+Б+В+Г):</t>
  </si>
  <si>
    <t>1-0800</t>
  </si>
  <si>
    <t xml:space="preserve">ОТЧЕТ ЗА ДОХОДИТЕ  </t>
  </si>
  <si>
    <t xml:space="preserve">Вид на отчета: консолидиран /неконсолидиран </t>
  </si>
  <si>
    <t>(в хил. лв.)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</si>
  <si>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</si>
  <si>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</si>
  <si>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</si>
  <si>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</si>
  <si>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</si>
  <si>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</si>
  <si>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</si>
  <si>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</si>
  <si>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</si>
  <si>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</si>
  <si>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</si>
  <si>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</si>
  <si>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</si>
  <si>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</si>
  <si>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</si>
  <si>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</si>
  <si>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</si>
  <si>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</si>
  <si>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</si>
  <si>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</si>
  <si>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</si>
  <si>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</si>
  <si>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</si>
  <si>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</si>
  <si>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</si>
  <si>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</si>
  <si>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</si>
  <si>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</si>
  <si>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</si>
  <si>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</si>
  <si>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</si>
  <si>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</si>
  <si>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</si>
  <si>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</si>
  <si>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</si>
  <si>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</si>
  <si>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</si>
  <si>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</si>
  <si>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</si>
  <si>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</si>
  <si>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</si>
  <si>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</si>
  <si>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</si>
  <si>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</si>
  <si>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</si>
  <si>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</si>
  <si>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</si>
  <si>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</si>
  <si>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</si>
  <si>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</si>
  <si>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</si>
  <si>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</si>
  <si>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</si>
  <si>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</si>
  <si>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</si>
  <si>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</si>
  <si>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</si>
  <si>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</si>
  <si>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</si>
  <si>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</si>
  <si>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</si>
  <si>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</si>
  <si>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(I + II + III):</t>
  </si>
  <si>
    <t>2-1600</t>
  </si>
  <si>
    <t>В.  Печалба от дейността</t>
  </si>
  <si>
    <t>2-1310</t>
  </si>
  <si>
    <t>В. Загуба от дейността</t>
  </si>
  <si>
    <t>2-1810</t>
  </si>
  <si>
    <t>2-1250-1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</si>
  <si>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</si>
  <si>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</si>
  <si>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</si>
  <si>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</si>
  <si>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</si>
  <si>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</si>
  <si>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</si>
  <si>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</si>
  <si>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</si>
  <si>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</si>
  <si>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</si>
  <si>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</si>
  <si>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</si>
  <si>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</si>
  <si>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</si>
  <si>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</si>
  <si>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</si>
  <si>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</si>
  <si>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</si>
  <si>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</si>
  <si>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</si>
  <si>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</si>
  <si>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</si>
  <si>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</si>
  <si>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</si>
  <si>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</si>
  <si>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</si>
  <si>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</si>
  <si>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</si>
  <si>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</si>
  <si>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</si>
  <si>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</si>
  <si>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</si>
  <si>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</si>
  <si>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</si>
  <si>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</si>
  <si>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t xml:space="preserve"> ОТЧЕТ ЗА ПАРИЧНИТЕ ПОТОЦИ ПО ПРЕКИЯ МЕТОД</t>
  </si>
  <si>
    <t>Име на отчитащото се предприятие: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</si>
  <si>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</si>
  <si>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</si>
  <si>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</si>
  <si>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</si>
  <si>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</si>
  <si>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</si>
  <si>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</si>
  <si>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</si>
  <si>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</si>
  <si>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</si>
  <si>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</si>
  <si>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</si>
  <si>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</si>
  <si>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</si>
  <si>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</si>
  <si>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</si>
  <si>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</si>
  <si>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</si>
  <si>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</si>
  <si>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</si>
  <si>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</si>
  <si>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</si>
  <si>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</si>
  <si>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</si>
  <si>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</si>
  <si>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</si>
  <si>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</si>
  <si>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</si>
  <si>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</si>
  <si>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</si>
  <si>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</si>
  <si>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</si>
  <si>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</si>
  <si>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</si>
  <si>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</si>
  <si>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</si>
  <si>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</si>
  <si>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</si>
  <si>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</si>
  <si>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</si>
  <si>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</si>
  <si>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</si>
  <si>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</si>
  <si>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</si>
  <si>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</si>
  <si>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</si>
  <si>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</si>
  <si>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</si>
  <si>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</si>
  <si>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</si>
  <si>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</si>
  <si>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</si>
  <si>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</si>
  <si>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</si>
  <si>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</si>
  <si>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</si>
  <si>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</si>
  <si>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</si>
  <si>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</si>
  <si>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</si>
  <si>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</si>
  <si>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</si>
  <si>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</si>
  <si>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</si>
  <si>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</si>
  <si>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</si>
  <si>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</si>
  <si>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</si>
  <si>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</si>
  <si>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</si>
  <si>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</si>
  <si>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</si>
  <si>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</si>
  <si>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</si>
  <si>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</si>
  <si>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 xml:space="preserve"> ОТЧЕТ  ЗА ИЗМЕНЕНИЯТА В СОБСТВЕНИЯ  КАПИТАЛ</t>
  </si>
  <si>
    <t xml:space="preserve">Вид на отчета: консолидиран/неконсолидиран </t>
  </si>
  <si>
    <t>Резерви</t>
  </si>
  <si>
    <t xml:space="preserve">Натрупани печалби/загуби </t>
  </si>
  <si>
    <t>ПОКАЗАТЕЛИ</t>
  </si>
  <si>
    <t>Код на реда</t>
  </si>
  <si>
    <t>Основен капитал</t>
  </si>
  <si>
    <t>премии 
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</si>
  <si>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</si>
  <si>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</si>
  <si>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</si>
  <si>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</si>
  <si>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>Резерв 
от 
преводи</t>
  </si>
  <si>
    <t>Общо собствен капитал</t>
  </si>
  <si>
    <t xml:space="preserve">Малцинствено 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</si>
  <si>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</si>
  <si>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</si>
  <si>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</si>
  <si>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</si>
  <si>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</si>
  <si>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</si>
  <si>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</si>
  <si>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</si>
  <si>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</si>
  <si>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</si>
  <si>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</si>
  <si>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</si>
  <si>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</si>
  <si>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</si>
  <si>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</si>
  <si>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</si>
  <si>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</si>
  <si>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</si>
  <si>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</si>
  <si>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</si>
  <si>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</si>
  <si>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</si>
  <si>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</si>
  <si>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</si>
  <si>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</si>
  <si>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</si>
  <si>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</si>
  <si>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</si>
  <si>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</si>
  <si>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</si>
  <si>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</si>
  <si>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</si>
  <si>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</si>
  <si>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</si>
  <si>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</si>
  <si>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</si>
  <si>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</si>
  <si>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</si>
  <si>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</si>
  <si>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</si>
  <si>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</si>
  <si>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</si>
  <si>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</si>
  <si>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</si>
  <si>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</si>
  <si>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</si>
  <si>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</si>
  <si>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 xml:space="preserve">                                                                      СПРАВКА ЗА НЕТЕКУЩИТЕ АКТИВИ </t>
  </si>
  <si>
    <t xml:space="preserve">                                                    </t>
  </si>
  <si>
    <t>(в хил. лв)</t>
  </si>
  <si>
    <t>Отчетна стойност на нетекущите активи</t>
  </si>
  <si>
    <t xml:space="preserve">Преоценка </t>
  </si>
  <si>
    <t>Преоценена стойностна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</si>
  <si>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</si>
  <si>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</si>
  <si>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</si>
  <si>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началото на периода</t>
  </si>
  <si>
    <t>на постъпилите през периода</t>
  </si>
  <si>
    <t>на излезлите през периода</t>
  </si>
  <si>
    <t>в края на периода (1+2-3)</t>
  </si>
  <si>
    <t>увеличение</t>
  </si>
  <si>
    <t>намаление</t>
  </si>
  <si>
    <t>начислена през периода</t>
  </si>
  <si>
    <t>отписана през периода</t>
  </si>
  <si>
    <t>в края на периода (8+9-10)</t>
  </si>
  <si>
    <t>a</t>
  </si>
  <si>
    <t xml:space="preserve">I.
</t>
  </si>
  <si>
    <t xml:space="preserve">Имоти, машини, съоръжения и оборудване
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</si>
  <si>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</si>
  <si>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</si>
  <si>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</si>
  <si>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</si>
  <si>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</si>
  <si>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</si>
  <si>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</si>
  <si>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</si>
  <si>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</si>
  <si>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</si>
  <si>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</si>
  <si>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</si>
  <si>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</si>
  <si>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</si>
  <si>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</si>
  <si>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 xml:space="preserve">6. </t>
  </si>
  <si>
    <t>Стопански инвентар</t>
  </si>
  <si>
    <t>5-1007-1</t>
  </si>
  <si>
    <t>8.</t>
  </si>
  <si>
    <t xml:space="preserve">Други </t>
  </si>
  <si>
    <t>5-1007</t>
  </si>
  <si>
    <t>Обща сума I:</t>
  </si>
  <si>
    <t>5-1015</t>
  </si>
  <si>
    <t xml:space="preserve">II.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</si>
  <si>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Инвестиционни имоти  </t>
  </si>
  <si>
    <t>5-1037</t>
  </si>
  <si>
    <t xml:space="preserve">III.
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</si>
  <si>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</si>
  <si>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</si>
  <si>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</si>
  <si>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</si>
  <si>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</si>
  <si>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</si>
  <si>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</si>
  <si>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</si>
  <si>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</si>
  <si>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</si>
  <si>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</si>
  <si>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Обща сума II:</t>
  </si>
  <si>
    <t>5-1030</t>
  </si>
  <si>
    <t xml:space="preserve">V.
</t>
  </si>
  <si>
    <t xml:space="preserve">Финансови активи (без дългосрочни вземания)  
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</si>
  <si>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</si>
  <si>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</si>
  <si>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</si>
  <si>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</si>
  <si>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</si>
  <si>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</si>
  <si>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</si>
  <si>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</si>
  <si>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</si>
  <si>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</si>
  <si>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</si>
  <si>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</si>
  <si>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</si>
  <si>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</si>
  <si>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</si>
  <si>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III: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</si>
  <si>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</si>
  <si>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</si>
  <si>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</si>
  <si>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</si>
  <si>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</si>
  <si>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</si>
  <si>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</si>
  <si>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</si>
  <si>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</si>
  <si>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(в хил.лв)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</si>
  <si>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</si>
  <si>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</si>
  <si>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</si>
  <si>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</si>
  <si>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</si>
  <si>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</si>
  <si>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</si>
  <si>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</si>
  <si>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</si>
  <si>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</si>
  <si>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</si>
  <si>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</si>
  <si>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</si>
  <si>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</si>
  <si>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</si>
  <si>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</si>
  <si>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</si>
  <si>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</si>
  <si>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</si>
  <si>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</si>
  <si>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</si>
  <si>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</si>
  <si>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</si>
  <si>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</si>
  <si>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</si>
  <si>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</si>
  <si>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</si>
  <si>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</si>
  <si>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</si>
  <si>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</si>
  <si>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</si>
  <si>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</si>
  <si>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</si>
  <si>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</si>
  <si>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</si>
  <si>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</si>
  <si>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</si>
  <si>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</si>
  <si>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</si>
  <si>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</si>
  <si>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</si>
  <si>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</si>
  <si>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</si>
  <si>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</si>
  <si>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</si>
  <si>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</si>
  <si>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</si>
  <si>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</si>
  <si>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</si>
  <si>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</si>
  <si>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</si>
  <si>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</si>
  <si>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</si>
  <si>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</si>
  <si>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</si>
  <si>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</si>
  <si>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</si>
  <si>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</si>
  <si>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</si>
  <si>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</si>
  <si>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</si>
  <si>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</si>
  <si>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</si>
  <si>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</si>
  <si>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</si>
  <si>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</si>
  <si>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</si>
  <si>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</si>
  <si>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</si>
  <si>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</si>
  <si>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</si>
  <si>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</si>
  <si>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</si>
  <si>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</si>
  <si>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</si>
  <si>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</si>
  <si>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</si>
  <si>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</si>
  <si>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</si>
  <si>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</si>
  <si>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</si>
  <si>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</si>
  <si>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</si>
  <si>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</si>
  <si>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</si>
  <si>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</si>
  <si>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</si>
  <si>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</si>
  <si>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</si>
  <si>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</si>
  <si>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</si>
  <si>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</si>
  <si>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</si>
  <si>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</si>
  <si>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</si>
  <si>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</si>
  <si>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</si>
  <si>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</si>
  <si>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</si>
  <si>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</si>
  <si>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</si>
  <si>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</si>
  <si>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</si>
  <si>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</si>
  <si>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</si>
  <si>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</si>
  <si>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</si>
  <si>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</si>
  <si>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</si>
  <si>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</si>
  <si>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</si>
  <si>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</si>
  <si>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</si>
  <si>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</si>
  <si>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</si>
  <si>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</si>
  <si>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</si>
  <si>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</si>
  <si>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</si>
  <si>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</si>
  <si>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</si>
  <si>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</si>
  <si>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</si>
  <si>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</si>
  <si>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</si>
  <si>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</si>
  <si>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</si>
  <si>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</si>
  <si>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</si>
  <si>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</si>
  <si>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</si>
  <si>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</si>
  <si>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</si>
  <si>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</si>
  <si>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</si>
  <si>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</si>
  <si>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</si>
  <si>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</si>
  <si>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</si>
  <si>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</si>
  <si>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</si>
  <si>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</si>
  <si>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</si>
  <si>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</si>
  <si>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</si>
  <si>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</si>
  <si>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</si>
  <si>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</si>
  <si>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</si>
  <si>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</si>
  <si>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</si>
  <si>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</si>
  <si>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</si>
  <si>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</si>
  <si>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</si>
  <si>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</si>
  <si>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</si>
  <si>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</si>
  <si>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</si>
  <si>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</si>
  <si>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</si>
  <si>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</si>
  <si>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</si>
  <si>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</si>
  <si>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</si>
  <si>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</si>
  <si>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</si>
  <si>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</t>
  </si>
  <si>
    <t>Вземанията и задълженията от и към чужбина се посочват в отделна справка за всяка страна.</t>
  </si>
  <si>
    <t>СПРАВКА</t>
  </si>
  <si>
    <t>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</si>
  <si>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</si>
  <si>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</si>
  <si>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</si>
  <si>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</si>
  <si>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</si>
  <si>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</si>
  <si>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</si>
  <si>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</si>
  <si>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</si>
  <si>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</si>
  <si>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</si>
  <si>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</si>
  <si>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</si>
  <si>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</si>
  <si>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</si>
  <si>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</si>
  <si>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</si>
  <si>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</si>
  <si>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</si>
  <si>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</si>
  <si>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</si>
  <si>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</si>
  <si>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</si>
  <si>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</si>
  <si>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</si>
  <si>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</si>
  <si>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</si>
  <si>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</si>
  <si>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</si>
  <si>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</si>
  <si>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</si>
  <si>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</si>
  <si>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 инвестициите в дъщерни, смесени, асоциирани и други предприятия</t>
  </si>
  <si>
    <t xml:space="preserve">Наименование и седалище на предприятията, 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</si>
  <si>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</si>
  <si>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</si>
  <si>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</si>
  <si>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</si>
  <si>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</si>
  <si>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</si>
  <si>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 xml:space="preserve">1. </t>
  </si>
  <si>
    <t xml:space="preserve">2. </t>
  </si>
  <si>
    <t>8-4001</t>
  </si>
  <si>
    <t>II. Инвестиции в смесени предприятия</t>
  </si>
  <si>
    <t>8-4006</t>
  </si>
  <si>
    <t>III. Инвестиции в асоциирани предприятия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</si>
  <si>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</si>
  <si>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</si>
  <si>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</si>
  <si>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</si>
  <si>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</si>
  <si>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</si>
  <si>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</si>
  <si>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</si>
  <si>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</si>
  <si>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</si>
  <si>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</si>
  <si>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</si>
  <si>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</si>
  <si>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 xml:space="preserve">1. Инвестиции в: </t>
  </si>
  <si>
    <t>Забележка: Да се посочи метода на осчетоводяване на инвестициите</t>
  </si>
  <si>
    <t>III. Дял от печалбата на асоциирани и съвместни предприятия</t>
  </si>
  <si>
    <t>Инвестиции в:</t>
  </si>
  <si>
    <t>Обща сума V:</t>
  </si>
  <si>
    <t>IV. Дял от загубата на асоциирани и съвместни предприятия</t>
  </si>
  <si>
    <t>7.</t>
  </si>
  <si>
    <t>Р-ди за придобиване и ликвидация на активи по стопански начин</t>
  </si>
  <si>
    <t>5-1007-2</t>
  </si>
  <si>
    <t>Забележка:  Справка № 2 - Отчет за доходите се изготвя само с натрупване.</t>
  </si>
  <si>
    <t>Забележка:  На ред "Салдо в началото на отчетния период" се посочва салдото, което е в края на предходната година.</t>
  </si>
  <si>
    <t xml:space="preserve">Вид на отчета: консолидиран/неконсолидиран: </t>
  </si>
  <si>
    <t>неконсолидиран</t>
  </si>
  <si>
    <t>"Индустриален капитал-холдинг" АД</t>
  </si>
  <si>
    <t>Съставител:</t>
  </si>
  <si>
    <t>Собствен капитал</t>
  </si>
  <si>
    <t>Малцинствено участие</t>
  </si>
  <si>
    <t>Финансов резултат</t>
  </si>
  <si>
    <t>Нетекущи пасиви</t>
  </si>
  <si>
    <t>Текущи пасиви</t>
  </si>
  <si>
    <t>Имоти, машини, съоражения и оборудване</t>
  </si>
  <si>
    <t xml:space="preserve">Инвестиционни имоти </t>
  </si>
  <si>
    <t>Нетекущи финансови активи</t>
  </si>
  <si>
    <t>Нетекущи търговски и други вземания</t>
  </si>
  <si>
    <t>Нетекущи  вземания от свързани предприятия</t>
  </si>
  <si>
    <t>Текущи активи</t>
  </si>
  <si>
    <t>Материални запаси</t>
  </si>
  <si>
    <t>Текущи търговски и други вземания</t>
  </si>
  <si>
    <t>Текущи  вземания от свързани предприятия</t>
  </si>
  <si>
    <t>Текущи финансови активи</t>
  </si>
  <si>
    <t>Парични средства</t>
  </si>
  <si>
    <t>Общо активи</t>
  </si>
  <si>
    <t>ОТЧЕТ ЗА ДОХОДИТЕ</t>
  </si>
  <si>
    <t>Нетни приходи от продажби</t>
  </si>
  <si>
    <t>Финансови   приходи</t>
  </si>
  <si>
    <t>Разходи по икономически елементи</t>
  </si>
  <si>
    <t>Разходи за материали</t>
  </si>
  <si>
    <t>Разходи за амортизации</t>
  </si>
  <si>
    <t>Разходи за лихви</t>
  </si>
  <si>
    <t>Финансови   разходи</t>
  </si>
  <si>
    <t>ОТЧЕТ ЗА ПАРИЧНИТЕ ПОТОЦИ</t>
  </si>
  <si>
    <t xml:space="preserve">Нетен поток от инвестиционна дейност </t>
  </si>
  <si>
    <t>Нетен паричен поток от финансова дейност</t>
  </si>
  <si>
    <t>Изменения на паричните средства през периода</t>
  </si>
  <si>
    <t>БАЛАНС</t>
  </si>
  <si>
    <t xml:space="preserve">Постъпления от клиенти </t>
  </si>
  <si>
    <t>Плащания на доставчици</t>
  </si>
  <si>
    <t>Нетен паричен поток от оперативна дейност</t>
  </si>
  <si>
    <t>Постъпления от продажба на инвестиции</t>
  </si>
  <si>
    <t xml:space="preserve">Покупка на инвестиции </t>
  </si>
  <si>
    <t xml:space="preserve">Нетна печалба за периода </t>
  </si>
  <si>
    <t>Общо приходи</t>
  </si>
  <si>
    <t>Общо разходи</t>
  </si>
  <si>
    <t>Приходи от лихви</t>
  </si>
  <si>
    <t>Приходи от дивиденти</t>
  </si>
  <si>
    <t>Изп. Директор</t>
  </si>
  <si>
    <t>/ Милко Ангелов /</t>
  </si>
  <si>
    <t>/ Димитър Тановски /</t>
  </si>
  <si>
    <t xml:space="preserve">Съставител: </t>
  </si>
  <si>
    <t>/ Н. Николов /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</si>
  <si>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</si>
  <si>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 / Н. Николов /</t>
  </si>
  <si>
    <t>/  Н. Николов /</t>
  </si>
  <si>
    <t>Изп. директор</t>
  </si>
  <si>
    <t>преоценена стойност (4+5-6)</t>
  </si>
  <si>
    <t>2</t>
  </si>
  <si>
    <t>1. Оптела - Лазерни Технологии АД</t>
  </si>
  <si>
    <t>2. Фурнир АД</t>
  </si>
  <si>
    <t>3. Балкарс консорциум ООД</t>
  </si>
  <si>
    <t>1. Силома АД (гр. Силистра )</t>
  </si>
  <si>
    <t>2. Руболт АД (гр. Русе )</t>
  </si>
  <si>
    <t xml:space="preserve">6 </t>
  </si>
  <si>
    <t>( в хил.)</t>
  </si>
  <si>
    <t>3. М+С Хидравлик АД (гр. Казанлък )</t>
  </si>
  <si>
    <t>1. ЗАИ АД (гр. Берковица )</t>
  </si>
  <si>
    <t>2. ЕМКА АД (гр. Севлиево )</t>
  </si>
  <si>
    <t xml:space="preserve">3. </t>
  </si>
  <si>
    <t xml:space="preserve">4. </t>
  </si>
  <si>
    <t>Печалба/загуба преди облагане с данъци</t>
  </si>
  <si>
    <t>01.01.2023-31.12.2023</t>
  </si>
  <si>
    <t>Дата на съставяне: 26.01.2024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</si>
</sst>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л_в_._-;\-* #,##0.00\ _л_в_._-;_-* &quot;-&quot;??\ _л_в_._-;_-@_-"/>
    <numFmt numFmtId="165" formatCode="_-* #,##0.00\ &quot;лв&quot;_-;\-* #,##0.00\ &quot;лв&quot;_-;_-* &quot;-&quot;??\ &quot;лв&quot;_-;_-@_-"/>
    <numFmt numFmtId="166" formatCode="d/m/yyyy&quot; &quot;&quot;г.&quot;;@"/>
    <numFmt numFmtId="167" formatCode="dd/mm/yyyy&quot; &quot;&quot;г.&quot;;@"/>
    <numFmt numFmtId="168" formatCode="#,###"/>
  </numFmts>
  <fonts count="36">
    <font>
      <sz val="10"/>
      <name val="TmsCyr"/>
      <charset val="204"/>
    </font>
    <font>
      <sz val="10"/>
      <name val="TmsCyr"/>
      <charset val="204"/>
    </font>
    <font>
      <sz val="10"/>
      <name val="Timok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  <charset val="204"/>
    </font>
    <font>
      <i/>
      <sz val="9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10"/>
      <name val="Times New Roman"/>
      <family val="1"/>
      <charset val="204"/>
    </font>
    <font>
      <sz val="8"/>
      <name val="TmsCyr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i/>
      <sz val="7"/>
      <name val="Times New Roman"/>
      <family val="1"/>
      <charset val="204"/>
    </font>
    <font>
      <b/>
      <i/>
      <sz val="7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9"/>
      <name val="TmsCyr"/>
      <charset val="204"/>
    </font>
    <font>
      <i/>
      <sz val="10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8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7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165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628">
    <xf numFmtId="0" fontId="0" fillId="0" borderId="0" xfId="0"/>
    <xf numFmtId="0" fontId="9" fillId="0" borderId="0" xfId="11" applyFont="1"/>
    <xf numFmtId="0" fontId="8" fillId="0" borderId="0" xfId="11" applyFont="1"/>
    <xf numFmtId="0" fontId="8" fillId="0" borderId="0" xfId="9" applyFont="1" applyAlignment="1">
      <alignment wrapText="1"/>
    </xf>
    <xf numFmtId="0" fontId="8" fillId="0" borderId="1" xfId="11" applyFont="1" applyBorder="1" applyAlignment="1">
      <alignment horizontal="center" vertical="center" wrapText="1"/>
    </xf>
    <xf numFmtId="0" fontId="8" fillId="0" borderId="1" xfId="11" applyFont="1" applyBorder="1" applyAlignment="1">
      <alignment horizontal="centerContinuous" vertical="center" wrapText="1"/>
    </xf>
    <xf numFmtId="0" fontId="8" fillId="0" borderId="0" xfId="11" applyFont="1" applyAlignment="1">
      <alignment horizontal="center" vertical="center" wrapText="1"/>
    </xf>
    <xf numFmtId="49" fontId="9" fillId="0" borderId="1" xfId="11" applyNumberFormat="1" applyFont="1" applyBorder="1" applyAlignment="1">
      <alignment horizontal="center" vertical="center" wrapText="1"/>
    </xf>
    <xf numFmtId="0" fontId="8" fillId="0" borderId="1" xfId="11" applyFont="1" applyBorder="1" applyAlignment="1">
      <alignment vertical="center" wrapText="1"/>
    </xf>
    <xf numFmtId="0" fontId="9" fillId="0" borderId="1" xfId="11" applyFont="1" applyBorder="1" applyAlignment="1">
      <alignment vertical="center" wrapText="1"/>
    </xf>
    <xf numFmtId="0" fontId="9" fillId="0" borderId="1" xfId="11" applyFont="1" applyBorder="1" applyAlignment="1">
      <alignment wrapText="1"/>
    </xf>
    <xf numFmtId="3" fontId="9" fillId="0" borderId="0" xfId="11" applyNumberFormat="1" applyFont="1" applyAlignment="1" applyProtection="1">
      <alignment vertical="center"/>
      <protection locked="0"/>
    </xf>
    <xf numFmtId="0" fontId="8" fillId="0" borderId="0" xfId="11" applyFont="1" applyProtection="1">
      <protection locked="0"/>
    </xf>
    <xf numFmtId="49" fontId="8" fillId="0" borderId="1" xfId="11" applyNumberFormat="1" applyFont="1" applyBorder="1" applyAlignment="1">
      <alignment horizontal="center" vertical="center" wrapText="1"/>
    </xf>
    <xf numFmtId="49" fontId="9" fillId="0" borderId="1" xfId="11" applyNumberFormat="1" applyFont="1" applyBorder="1" applyAlignment="1">
      <alignment horizontal="center" wrapText="1"/>
    </xf>
    <xf numFmtId="49" fontId="8" fillId="0" borderId="0" xfId="11" applyNumberFormat="1" applyFont="1" applyAlignment="1" applyProtection="1">
      <alignment horizontal="center" wrapText="1"/>
      <protection locked="0"/>
    </xf>
    <xf numFmtId="49" fontId="9" fillId="2" borderId="1" xfId="11" applyNumberFormat="1" applyFont="1" applyFill="1" applyBorder="1" applyAlignment="1">
      <alignment horizontal="center" vertical="center" wrapText="1"/>
    </xf>
    <xf numFmtId="0" fontId="9" fillId="0" borderId="0" xfId="7" applyFont="1"/>
    <xf numFmtId="0" fontId="9" fillId="0" borderId="0" xfId="6" applyFont="1" applyAlignment="1">
      <alignment horizontal="center"/>
    </xf>
    <xf numFmtId="49" fontId="3" fillId="0" borderId="0" xfId="5" applyNumberFormat="1" applyFont="1" applyAlignment="1">
      <alignment horizontal="center" vertical="center" wrapText="1"/>
    </xf>
    <xf numFmtId="0" fontId="3" fillId="0" borderId="0" xfId="5" applyFont="1" applyAlignment="1">
      <alignment horizontal="center" vertical="center" wrapText="1"/>
    </xf>
    <xf numFmtId="0" fontId="3" fillId="0" borderId="0" xfId="6" applyFont="1" applyAlignment="1">
      <alignment vertical="justify"/>
    </xf>
    <xf numFmtId="49" fontId="3" fillId="0" borderId="0" xfId="6" applyNumberFormat="1" applyFont="1" applyAlignment="1">
      <alignment vertical="justify"/>
    </xf>
    <xf numFmtId="0" fontId="3" fillId="0" borderId="1" xfId="5" applyFont="1" applyBorder="1" applyAlignment="1">
      <alignment vertical="center" wrapText="1"/>
    </xf>
    <xf numFmtId="49" fontId="3" fillId="0" borderId="1" xfId="5" applyNumberFormat="1" applyFont="1" applyBorder="1" applyAlignment="1">
      <alignment horizontal="center" vertical="center" wrapText="1"/>
    </xf>
    <xf numFmtId="0" fontId="3" fillId="0" borderId="1" xfId="5" applyFont="1" applyBorder="1" applyAlignment="1">
      <alignment horizontal="left" vertical="center" wrapText="1"/>
    </xf>
    <xf numFmtId="49" fontId="3" fillId="0" borderId="1" xfId="5" applyNumberFormat="1" applyFont="1" applyBorder="1" applyAlignment="1">
      <alignment horizontal="left" vertical="center" wrapText="1"/>
    </xf>
    <xf numFmtId="0" fontId="4" fillId="0" borderId="1" xfId="5" applyFont="1" applyBorder="1" applyAlignment="1">
      <alignment horizontal="left" vertical="center" wrapText="1"/>
    </xf>
    <xf numFmtId="49" fontId="9" fillId="0" borderId="1" xfId="5" applyNumberFormat="1" applyFont="1" applyBorder="1" applyAlignment="1">
      <alignment horizontal="center" vertical="center" wrapText="1"/>
    </xf>
    <xf numFmtId="0" fontId="5" fillId="0" borderId="1" xfId="5" applyFont="1" applyBorder="1" applyAlignment="1">
      <alignment horizontal="right" vertical="center" wrapText="1"/>
    </xf>
    <xf numFmtId="49" fontId="10" fillId="0" borderId="1" xfId="5" applyNumberFormat="1" applyFont="1" applyBorder="1" applyAlignment="1">
      <alignment horizontal="center" vertical="center" wrapText="1"/>
    </xf>
    <xf numFmtId="49" fontId="14" fillId="0" borderId="1" xfId="5" applyNumberFormat="1" applyFont="1" applyBorder="1" applyAlignment="1">
      <alignment horizontal="center" vertical="center" wrapText="1"/>
    </xf>
    <xf numFmtId="0" fontId="5" fillId="0" borderId="1" xfId="5" applyFont="1" applyBorder="1" applyAlignment="1">
      <alignment horizontal="left" vertical="center" wrapText="1"/>
    </xf>
    <xf numFmtId="1" fontId="9" fillId="3" borderId="1" xfId="10" applyNumberFormat="1" applyFont="1" applyFill="1" applyBorder="1" applyAlignment="1" applyProtection="1">
      <alignment vertical="center"/>
      <protection locked="0"/>
    </xf>
    <xf numFmtId="1" fontId="9" fillId="4" borderId="1" xfId="10" applyNumberFormat="1" applyFont="1" applyFill="1" applyBorder="1" applyAlignment="1" applyProtection="1">
      <alignment vertical="center"/>
      <protection locked="0"/>
    </xf>
    <xf numFmtId="1" fontId="9" fillId="5" borderId="1" xfId="10" applyNumberFormat="1" applyFont="1" applyFill="1" applyBorder="1" applyAlignment="1" applyProtection="1">
      <alignment vertical="center"/>
      <protection locked="0"/>
    </xf>
    <xf numFmtId="3" fontId="9" fillId="0" borderId="1" xfId="10" applyNumberFormat="1" applyFont="1" applyBorder="1" applyAlignment="1">
      <alignment vertical="center"/>
    </xf>
    <xf numFmtId="1" fontId="8" fillId="3" borderId="1" xfId="10" applyNumberFormat="1" applyFont="1" applyFill="1" applyBorder="1" applyAlignment="1" applyProtection="1">
      <alignment vertical="center"/>
      <protection locked="0"/>
    </xf>
    <xf numFmtId="3" fontId="8" fillId="0" borderId="1" xfId="10" applyNumberFormat="1" applyFont="1" applyBorder="1" applyAlignment="1">
      <alignment vertical="center"/>
    </xf>
    <xf numFmtId="3" fontId="9" fillId="0" borderId="1" xfId="10" applyNumberFormat="1" applyFont="1" applyBorder="1"/>
    <xf numFmtId="1" fontId="9" fillId="4" borderId="1" xfId="9" applyNumberFormat="1" applyFont="1" applyFill="1" applyBorder="1" applyAlignment="1" applyProtection="1">
      <alignment wrapText="1"/>
      <protection locked="0"/>
    </xf>
    <xf numFmtId="3" fontId="9" fillId="0" borderId="1" xfId="9" applyNumberFormat="1" applyFont="1" applyBorder="1" applyAlignment="1">
      <alignment wrapText="1"/>
    </xf>
    <xf numFmtId="1" fontId="9" fillId="5" borderId="1" xfId="9" applyNumberFormat="1" applyFont="1" applyFill="1" applyBorder="1" applyAlignment="1" applyProtection="1">
      <alignment wrapText="1"/>
      <protection locked="0"/>
    </xf>
    <xf numFmtId="3" fontId="9" fillId="0" borderId="1" xfId="11" applyNumberFormat="1" applyFont="1" applyBorder="1" applyAlignment="1">
      <alignment vertical="center"/>
    </xf>
    <xf numFmtId="3" fontId="9" fillId="0" borderId="2" xfId="11" applyNumberFormat="1" applyFont="1" applyBorder="1" applyAlignment="1">
      <alignment vertical="center"/>
    </xf>
    <xf numFmtId="3" fontId="9" fillId="0" borderId="3" xfId="11" applyNumberFormat="1" applyFont="1" applyBorder="1" applyAlignment="1">
      <alignment vertical="center"/>
    </xf>
    <xf numFmtId="0" fontId="9" fillId="0" borderId="1" xfId="4" applyFont="1" applyBorder="1" applyAlignment="1">
      <alignment horizontal="left" vertical="center" wrapText="1"/>
    </xf>
    <xf numFmtId="49" fontId="8" fillId="0" borderId="2" xfId="4" applyNumberFormat="1" applyFont="1" applyBorder="1" applyAlignment="1">
      <alignment horizontal="center" vertical="center" wrapText="1"/>
    </xf>
    <xf numFmtId="0" fontId="8" fillId="0" borderId="1" xfId="4" applyFont="1" applyBorder="1" applyAlignment="1">
      <alignment horizontal="center" vertical="center" wrapText="1"/>
    </xf>
    <xf numFmtId="0" fontId="8" fillId="0" borderId="1" xfId="4" applyFont="1" applyBorder="1" applyAlignment="1">
      <alignment horizontal="left" vertical="center" wrapText="1"/>
    </xf>
    <xf numFmtId="0" fontId="10" fillId="0" borderId="1" xfId="4" applyFont="1" applyBorder="1" applyAlignment="1">
      <alignment horizontal="right" vertical="center" wrapText="1"/>
    </xf>
    <xf numFmtId="0" fontId="9" fillId="0" borderId="1" xfId="4" applyFont="1" applyBorder="1" applyAlignment="1">
      <alignment vertical="center" wrapText="1"/>
    </xf>
    <xf numFmtId="0" fontId="9" fillId="0" borderId="0" xfId="3" applyFont="1"/>
    <xf numFmtId="0" fontId="8" fillId="0" borderId="0" xfId="7" applyFont="1"/>
    <xf numFmtId="49" fontId="9" fillId="0" borderId="0" xfId="7" applyNumberFormat="1" applyFont="1"/>
    <xf numFmtId="0" fontId="9" fillId="0" borderId="1" xfId="3" applyFont="1" applyBorder="1" applyAlignment="1">
      <alignment horizontal="right" vertical="center" wrapText="1"/>
    </xf>
    <xf numFmtId="1" fontId="9" fillId="0" borderId="1" xfId="3" applyNumberFormat="1" applyFont="1" applyBorder="1" applyAlignment="1">
      <alignment horizontal="right" vertical="center" wrapText="1"/>
    </xf>
    <xf numFmtId="1" fontId="9" fillId="3" borderId="1" xfId="3" applyNumberFormat="1" applyFont="1" applyFill="1" applyBorder="1" applyAlignment="1" applyProtection="1">
      <alignment horizontal="right" vertical="center" wrapText="1"/>
      <protection locked="0"/>
    </xf>
    <xf numFmtId="1" fontId="9" fillId="5" borderId="1" xfId="3" applyNumberFormat="1" applyFont="1" applyFill="1" applyBorder="1" applyAlignment="1" applyProtection="1">
      <alignment horizontal="right" vertical="center" wrapText="1"/>
      <protection locked="0"/>
    </xf>
    <xf numFmtId="1" fontId="9" fillId="3" borderId="1" xfId="3" applyNumberFormat="1" applyFont="1" applyFill="1" applyBorder="1" applyAlignment="1" applyProtection="1">
      <alignment horizontal="right"/>
      <protection locked="0"/>
    </xf>
    <xf numFmtId="1" fontId="9" fillId="5" borderId="1" xfId="3" applyNumberFormat="1" applyFont="1" applyFill="1" applyBorder="1" applyAlignment="1" applyProtection="1">
      <alignment horizontal="right"/>
      <protection locked="0"/>
    </xf>
    <xf numFmtId="1" fontId="9" fillId="0" borderId="1" xfId="3" applyNumberFormat="1" applyFont="1" applyBorder="1" applyAlignment="1">
      <alignment horizontal="right"/>
    </xf>
    <xf numFmtId="1" fontId="9" fillId="0" borderId="0" xfId="3" applyNumberFormat="1" applyFont="1" applyAlignment="1">
      <alignment horizontal="left" vertical="center" wrapText="1"/>
    </xf>
    <xf numFmtId="1" fontId="9" fillId="0" borderId="0" xfId="3" applyNumberFormat="1" applyFont="1"/>
    <xf numFmtId="0" fontId="8" fillId="0" borderId="1" xfId="3" applyFont="1" applyBorder="1" applyAlignment="1">
      <alignment horizontal="center" vertical="center" wrapText="1"/>
    </xf>
    <xf numFmtId="0" fontId="8" fillId="0" borderId="0" xfId="7" applyFont="1" applyAlignment="1">
      <alignment horizontal="center"/>
    </xf>
    <xf numFmtId="0" fontId="8" fillId="0" borderId="1" xfId="3" applyFont="1" applyBorder="1" applyAlignment="1">
      <alignment horizontal="center"/>
    </xf>
    <xf numFmtId="0" fontId="8" fillId="0" borderId="0" xfId="3" applyFont="1"/>
    <xf numFmtId="1" fontId="8" fillId="3" borderId="4" xfId="10" applyNumberFormat="1" applyFont="1" applyFill="1" applyBorder="1" applyAlignment="1" applyProtection="1">
      <alignment vertical="center"/>
      <protection locked="0"/>
    </xf>
    <xf numFmtId="0" fontId="8" fillId="0" borderId="1" xfId="10" applyFont="1" applyBorder="1" applyAlignment="1">
      <alignment vertical="center" wrapText="1"/>
    </xf>
    <xf numFmtId="0" fontId="8" fillId="0" borderId="1" xfId="10" applyFont="1" applyBorder="1" applyAlignment="1">
      <alignment horizontal="left" vertical="center" wrapText="1"/>
    </xf>
    <xf numFmtId="0" fontId="9" fillId="0" borderId="0" xfId="9" applyFont="1" applyAlignment="1">
      <alignment wrapText="1"/>
    </xf>
    <xf numFmtId="1" fontId="9" fillId="0" borderId="0" xfId="9" applyNumberFormat="1" applyFont="1" applyAlignment="1">
      <alignment wrapText="1"/>
    </xf>
    <xf numFmtId="0" fontId="8" fillId="0" borderId="0" xfId="11" applyFont="1" applyAlignment="1">
      <alignment horizontal="centerContinuous" vertical="center" wrapText="1"/>
    </xf>
    <xf numFmtId="0" fontId="8" fillId="0" borderId="0" xfId="11" applyFont="1" applyAlignment="1">
      <alignment horizontal="left" vertical="center" wrapText="1"/>
    </xf>
    <xf numFmtId="0" fontId="9" fillId="0" borderId="0" xfId="3" applyFont="1" applyAlignment="1">
      <alignment horizontal="centerContinuous" vertical="center" wrapText="1"/>
    </xf>
    <xf numFmtId="0" fontId="8" fillId="0" borderId="1" xfId="3" applyFont="1" applyBorder="1" applyAlignment="1">
      <alignment horizontal="centerContinuous" vertical="center" wrapText="1"/>
    </xf>
    <xf numFmtId="1" fontId="9" fillId="0" borderId="0" xfId="6" applyNumberFormat="1" applyFont="1" applyAlignment="1">
      <alignment vertical="justify" wrapText="1"/>
    </xf>
    <xf numFmtId="0" fontId="8" fillId="0" borderId="5" xfId="4" applyFont="1" applyBorder="1" applyAlignment="1">
      <alignment horizontal="centerContinuous" vertical="center" wrapText="1"/>
    </xf>
    <xf numFmtId="0" fontId="8" fillId="0" borderId="6" xfId="4" applyFont="1" applyBorder="1" applyAlignment="1">
      <alignment horizontal="centerContinuous" vertical="center" wrapText="1"/>
    </xf>
    <xf numFmtId="0" fontId="8" fillId="0" borderId="4" xfId="4" applyFont="1" applyBorder="1" applyAlignment="1">
      <alignment horizontal="centerContinuous" vertical="center" wrapText="1"/>
    </xf>
    <xf numFmtId="0" fontId="8" fillId="0" borderId="1" xfId="4" applyFont="1" applyBorder="1" applyAlignment="1">
      <alignment horizontal="centerContinuous" vertical="center" wrapText="1"/>
    </xf>
    <xf numFmtId="165" fontId="8" fillId="0" borderId="1" xfId="1" applyFont="1" applyBorder="1" applyAlignment="1" applyProtection="1">
      <alignment horizontal="centerContinuous" vertical="center" wrapText="1"/>
    </xf>
    <xf numFmtId="49" fontId="3" fillId="0" borderId="0" xfId="5" applyNumberFormat="1" applyFont="1" applyAlignment="1">
      <alignment horizontal="centerContinuous" vertical="center" wrapText="1"/>
    </xf>
    <xf numFmtId="0" fontId="4" fillId="0" borderId="0" xfId="8" applyFont="1" applyAlignment="1">
      <alignment vertical="top"/>
    </xf>
    <xf numFmtId="0" fontId="6" fillId="0" borderId="0" xfId="8" applyFont="1" applyAlignment="1" applyProtection="1">
      <alignment vertical="top" wrapText="1"/>
      <protection locked="0"/>
    </xf>
    <xf numFmtId="1" fontId="4" fillId="0" borderId="0" xfId="8" applyNumberFormat="1" applyFont="1" applyAlignment="1">
      <alignment vertical="top"/>
    </xf>
    <xf numFmtId="0" fontId="4" fillId="0" borderId="0" xfId="8" applyFont="1" applyAlignment="1" applyProtection="1">
      <alignment vertical="top" wrapText="1"/>
      <protection locked="0"/>
    </xf>
    <xf numFmtId="1" fontId="4" fillId="0" borderId="0" xfId="8" applyNumberFormat="1" applyFont="1" applyAlignment="1" applyProtection="1">
      <alignment vertical="top" wrapText="1"/>
      <protection locked="0"/>
    </xf>
    <xf numFmtId="0" fontId="8" fillId="0" borderId="2" xfId="11" applyFont="1" applyBorder="1" applyAlignment="1">
      <alignment horizontal="centerContinuous" vertical="center" wrapText="1"/>
    </xf>
    <xf numFmtId="0" fontId="8" fillId="0" borderId="7" xfId="11" applyFont="1" applyBorder="1" applyAlignment="1">
      <alignment horizontal="centerContinuous" vertical="center" wrapText="1"/>
    </xf>
    <xf numFmtId="0" fontId="8" fillId="0" borderId="3" xfId="11" applyFont="1" applyBorder="1" applyAlignment="1">
      <alignment horizontal="centerContinuous" vertical="center" wrapText="1"/>
    </xf>
    <xf numFmtId="0" fontId="8" fillId="2" borderId="2" xfId="11" applyFont="1" applyFill="1" applyBorder="1" applyAlignment="1">
      <alignment horizontal="centerContinuous" vertical="center" wrapText="1"/>
    </xf>
    <xf numFmtId="0" fontId="8" fillId="2" borderId="3" xfId="11" applyFont="1" applyFill="1" applyBorder="1" applyAlignment="1">
      <alignment horizontal="centerContinuous" vertical="center" wrapText="1"/>
    </xf>
    <xf numFmtId="0" fontId="8" fillId="0" borderId="2" xfId="11" applyFont="1" applyBorder="1" applyAlignment="1">
      <alignment horizontal="left" vertical="center" wrapText="1"/>
    </xf>
    <xf numFmtId="1" fontId="9" fillId="3" borderId="1" xfId="6" applyNumberFormat="1" applyFont="1" applyFill="1" applyBorder="1" applyAlignment="1" applyProtection="1">
      <alignment vertical="center" wrapText="1"/>
      <protection locked="0"/>
    </xf>
    <xf numFmtId="0" fontId="9" fillId="0" borderId="1" xfId="6" applyFont="1" applyBorder="1" applyAlignment="1">
      <alignment vertical="center" wrapText="1"/>
    </xf>
    <xf numFmtId="3" fontId="9" fillId="0" borderId="0" xfId="11" applyNumberFormat="1" applyFont="1"/>
    <xf numFmtId="0" fontId="8" fillId="0" borderId="5" xfId="11" applyFont="1" applyBorder="1" applyAlignment="1">
      <alignment horizontal="centerContinuous" vertical="center" wrapText="1"/>
    </xf>
    <xf numFmtId="0" fontId="8" fillId="0" borderId="4" xfId="11" applyFont="1" applyBorder="1" applyAlignment="1">
      <alignment horizontal="centerContinuous" vertical="center" wrapText="1"/>
    </xf>
    <xf numFmtId="0" fontId="8" fillId="0" borderId="8" xfId="11" applyFont="1" applyBorder="1" applyAlignment="1">
      <alignment horizontal="left" vertical="center" wrapText="1"/>
    </xf>
    <xf numFmtId="0" fontId="8" fillId="0" borderId="9" xfId="11" applyFont="1" applyBorder="1" applyAlignment="1">
      <alignment horizontal="centerContinuous" vertical="center" wrapText="1"/>
    </xf>
    <xf numFmtId="0" fontId="8" fillId="2" borderId="7" xfId="11" applyFont="1" applyFill="1" applyBorder="1" applyAlignment="1">
      <alignment horizontal="center" vertical="center" wrapText="1"/>
    </xf>
    <xf numFmtId="0" fontId="8" fillId="0" borderId="8" xfId="11" applyFont="1" applyBorder="1" applyAlignment="1">
      <alignment horizontal="centerContinuous" vertical="center" wrapText="1"/>
    </xf>
    <xf numFmtId="0" fontId="8" fillId="0" borderId="10" xfId="11" applyFont="1" applyBorder="1" applyAlignment="1">
      <alignment horizontal="center" vertical="center" wrapText="1"/>
    </xf>
    <xf numFmtId="0" fontId="8" fillId="0" borderId="11" xfId="11" applyFont="1" applyBorder="1" applyAlignment="1">
      <alignment horizontal="centerContinuous" vertical="center" wrapText="1"/>
    </xf>
    <xf numFmtId="0" fontId="8" fillId="0" borderId="12" xfId="11" applyFont="1" applyBorder="1" applyAlignment="1">
      <alignment horizontal="centerContinuous" vertical="center" wrapText="1"/>
    </xf>
    <xf numFmtId="49" fontId="8" fillId="0" borderId="8" xfId="11" applyNumberFormat="1" applyFont="1" applyBorder="1" applyAlignment="1">
      <alignment horizontal="centerContinuous" vertical="center" wrapText="1"/>
    </xf>
    <xf numFmtId="49" fontId="8" fillId="0" borderId="10" xfId="11" applyNumberFormat="1" applyFont="1" applyBorder="1" applyAlignment="1">
      <alignment horizontal="centerContinuous" vertical="center" wrapText="1"/>
    </xf>
    <xf numFmtId="0" fontId="6" fillId="0" borderId="0" xfId="9" applyFont="1" applyAlignment="1" applyProtection="1">
      <alignment wrapText="1"/>
      <protection locked="0"/>
    </xf>
    <xf numFmtId="0" fontId="16" fillId="6" borderId="13" xfId="8" applyFont="1" applyFill="1" applyBorder="1" applyAlignment="1">
      <alignment vertical="top" wrapText="1"/>
    </xf>
    <xf numFmtId="0" fontId="8" fillId="0" borderId="1" xfId="10" applyFont="1" applyBorder="1" applyAlignment="1">
      <alignment horizontal="center" vertical="center" wrapText="1"/>
    </xf>
    <xf numFmtId="0" fontId="8" fillId="0" borderId="5" xfId="10" applyFont="1" applyBorder="1" applyAlignment="1">
      <alignment horizontal="center" vertical="center" wrapText="1"/>
    </xf>
    <xf numFmtId="0" fontId="10" fillId="0" borderId="1" xfId="10" applyFont="1" applyBorder="1" applyAlignment="1">
      <alignment vertical="center" wrapText="1"/>
    </xf>
    <xf numFmtId="0" fontId="9" fillId="0" borderId="1" xfId="10" applyFont="1" applyBorder="1"/>
    <xf numFmtId="0" fontId="9" fillId="0" borderId="1" xfId="10" applyFont="1" applyBorder="1" applyAlignment="1">
      <alignment vertical="center" wrapText="1"/>
    </xf>
    <xf numFmtId="0" fontId="10" fillId="0" borderId="1" xfId="10" applyFont="1" applyBorder="1" applyAlignment="1">
      <alignment horizontal="right" vertical="center" wrapText="1"/>
    </xf>
    <xf numFmtId="0" fontId="9" fillId="0" borderId="1" xfId="10" applyFont="1" applyBorder="1" applyAlignment="1">
      <alignment horizontal="left" vertical="center" wrapText="1"/>
    </xf>
    <xf numFmtId="0" fontId="9" fillId="0" borderId="1" xfId="10" applyFont="1" applyBorder="1" applyAlignment="1">
      <alignment wrapText="1"/>
    </xf>
    <xf numFmtId="0" fontId="11" fillId="0" borderId="1" xfId="10" applyFont="1" applyBorder="1" applyAlignment="1">
      <alignment vertical="center" wrapText="1"/>
    </xf>
    <xf numFmtId="0" fontId="9" fillId="0" borderId="13" xfId="10" applyFont="1" applyBorder="1" applyAlignment="1">
      <alignment vertical="center" wrapText="1"/>
    </xf>
    <xf numFmtId="0" fontId="9" fillId="0" borderId="6" xfId="10" applyFont="1" applyBorder="1" applyAlignment="1">
      <alignment vertical="center" wrapText="1"/>
    </xf>
    <xf numFmtId="0" fontId="8" fillId="0" borderId="5" xfId="10" applyFont="1" applyBorder="1" applyAlignment="1">
      <alignment vertical="center" wrapText="1"/>
    </xf>
    <xf numFmtId="0" fontId="12" fillId="0" borderId="1" xfId="10" applyFont="1" applyBorder="1" applyAlignment="1">
      <alignment vertical="center" wrapText="1"/>
    </xf>
    <xf numFmtId="0" fontId="9" fillId="0" borderId="0" xfId="10" applyFont="1" applyAlignment="1">
      <alignment wrapText="1"/>
    </xf>
    <xf numFmtId="1" fontId="9" fillId="0" borderId="1" xfId="10" applyNumberFormat="1" applyFont="1" applyBorder="1" applyAlignment="1">
      <alignment vertical="center"/>
    </xf>
    <xf numFmtId="0" fontId="9" fillId="0" borderId="0" xfId="9" applyFont="1" applyAlignment="1" applyProtection="1">
      <alignment wrapText="1"/>
      <protection locked="0"/>
    </xf>
    <xf numFmtId="0" fontId="8" fillId="0" borderId="0" xfId="9" applyFont="1" applyAlignment="1" applyProtection="1">
      <alignment horizontal="centerContinuous" vertical="center" wrapText="1"/>
      <protection locked="0"/>
    </xf>
    <xf numFmtId="0" fontId="9" fillId="0" borderId="0" xfId="9" applyFont="1" applyAlignment="1">
      <alignment horizontal="centerContinuous" wrapText="1"/>
    </xf>
    <xf numFmtId="0" fontId="9" fillId="0" borderId="0" xfId="9" applyFont="1" applyAlignment="1">
      <alignment horizontal="center" wrapText="1"/>
    </xf>
    <xf numFmtId="0" fontId="8" fillId="0" borderId="1" xfId="9" applyFont="1" applyBorder="1" applyAlignment="1">
      <alignment horizontal="center" vertical="center" wrapText="1"/>
    </xf>
    <xf numFmtId="14" fontId="8" fillId="0" borderId="1" xfId="9" applyNumberFormat="1" applyFont="1" applyBorder="1" applyAlignment="1">
      <alignment horizontal="center" vertical="center" wrapText="1"/>
    </xf>
    <xf numFmtId="0" fontId="10" fillId="0" borderId="1" xfId="9" applyFont="1" applyBorder="1" applyAlignment="1">
      <alignment wrapText="1"/>
    </xf>
    <xf numFmtId="49" fontId="10" fillId="0" borderId="1" xfId="9" applyNumberFormat="1" applyFont="1" applyBorder="1" applyAlignment="1">
      <alignment wrapText="1"/>
    </xf>
    <xf numFmtId="0" fontId="9" fillId="0" borderId="1" xfId="9" applyFont="1" applyBorder="1" applyAlignment="1">
      <alignment wrapText="1"/>
    </xf>
    <xf numFmtId="49" fontId="9" fillId="0" borderId="1" xfId="9" applyNumberFormat="1" applyFont="1" applyBorder="1" applyAlignment="1">
      <alignment horizontal="center" wrapText="1"/>
    </xf>
    <xf numFmtId="0" fontId="8" fillId="0" borderId="1" xfId="9" applyFont="1" applyBorder="1" applyAlignment="1">
      <alignment horizontal="right" wrapText="1"/>
    </xf>
    <xf numFmtId="49" fontId="8" fillId="0" borderId="1" xfId="9" applyNumberFormat="1" applyFont="1" applyBorder="1" applyAlignment="1">
      <alignment horizontal="center" wrapText="1"/>
    </xf>
    <xf numFmtId="49" fontId="10" fillId="0" borderId="1" xfId="9" applyNumberFormat="1" applyFont="1" applyBorder="1" applyAlignment="1">
      <alignment horizontal="center" wrapText="1"/>
    </xf>
    <xf numFmtId="1" fontId="9" fillId="0" borderId="1" xfId="9" applyNumberFormat="1" applyFont="1" applyBorder="1" applyAlignment="1">
      <alignment wrapText="1"/>
    </xf>
    <xf numFmtId="0" fontId="8" fillId="0" borderId="1" xfId="9" applyFont="1" applyBorder="1" applyAlignment="1">
      <alignment wrapText="1"/>
    </xf>
    <xf numFmtId="49" fontId="9" fillId="0" borderId="0" xfId="9" applyNumberFormat="1" applyFont="1" applyAlignment="1">
      <alignment wrapText="1"/>
    </xf>
    <xf numFmtId="49" fontId="8" fillId="0" borderId="0" xfId="11" applyNumberFormat="1" applyFont="1" applyAlignment="1" applyProtection="1">
      <alignment horizontal="center" vertical="center" wrapText="1"/>
      <protection locked="0"/>
    </xf>
    <xf numFmtId="0" fontId="9" fillId="0" borderId="0" xfId="11" applyFont="1" applyProtection="1">
      <protection locked="0"/>
    </xf>
    <xf numFmtId="0" fontId="9" fillId="0" borderId="0" xfId="7" applyFont="1" applyProtection="1">
      <protection locked="0"/>
    </xf>
    <xf numFmtId="0" fontId="8" fillId="0" borderId="0" xfId="6" applyFont="1" applyAlignment="1" applyProtection="1">
      <alignment horizontal="centerContinuous"/>
      <protection locked="0"/>
    </xf>
    <xf numFmtId="0" fontId="9" fillId="0" borderId="0" xfId="6" applyFont="1" applyProtection="1">
      <protection locked="0"/>
    </xf>
    <xf numFmtId="0" fontId="9" fillId="0" borderId="0" xfId="6" applyFont="1" applyAlignment="1" applyProtection="1">
      <alignment horizontal="left" vertical="center" wrapText="1"/>
      <protection locked="0"/>
    </xf>
    <xf numFmtId="0" fontId="9" fillId="0" borderId="0" xfId="6" applyFont="1" applyAlignment="1" applyProtection="1">
      <alignment vertical="center" wrapText="1"/>
      <protection locked="0"/>
    </xf>
    <xf numFmtId="0" fontId="8" fillId="0" borderId="1" xfId="6" applyFont="1" applyBorder="1" applyAlignment="1">
      <alignment horizontal="centerContinuous" vertical="center" wrapText="1"/>
    </xf>
    <xf numFmtId="0" fontId="8" fillId="0" borderId="1" xfId="6" applyFont="1" applyBorder="1" applyAlignment="1">
      <alignment horizontal="center" vertical="center" wrapText="1"/>
    </xf>
    <xf numFmtId="0" fontId="8" fillId="0" borderId="1" xfId="6" applyFont="1" applyBorder="1" applyAlignment="1">
      <alignment wrapText="1"/>
    </xf>
    <xf numFmtId="0" fontId="8" fillId="0" borderId="1" xfId="6" applyFont="1" applyBorder="1" applyAlignment="1">
      <alignment vertical="justify" wrapText="1"/>
    </xf>
    <xf numFmtId="0" fontId="9" fillId="2" borderId="1" xfId="6" applyFont="1" applyFill="1" applyBorder="1" applyAlignment="1">
      <alignment horizontal="left" vertical="center" wrapText="1"/>
    </xf>
    <xf numFmtId="0" fontId="9" fillId="0" borderId="1" xfId="6" applyFont="1" applyBorder="1"/>
    <xf numFmtId="0" fontId="10" fillId="0" borderId="1" xfId="6" applyFont="1" applyBorder="1" applyAlignment="1">
      <alignment horizontal="right"/>
    </xf>
    <xf numFmtId="0" fontId="8" fillId="0" borderId="1" xfId="6" applyFont="1" applyBorder="1"/>
    <xf numFmtId="0" fontId="8" fillId="0" borderId="1" xfId="6" applyFont="1" applyBorder="1" applyAlignment="1">
      <alignment horizontal="left"/>
    </xf>
    <xf numFmtId="0" fontId="8" fillId="0" borderId="1" xfId="6" applyFont="1" applyBorder="1" applyAlignment="1">
      <alignment vertical="top" wrapText="1"/>
    </xf>
    <xf numFmtId="0" fontId="8" fillId="0" borderId="1" xfId="6" applyFont="1" applyBorder="1" applyAlignment="1">
      <alignment horizontal="left" vertical="center" wrapText="1"/>
    </xf>
    <xf numFmtId="0" fontId="9" fillId="0" borderId="1" xfId="6" applyFont="1" applyBorder="1" applyAlignment="1">
      <alignment wrapText="1"/>
    </xf>
    <xf numFmtId="0" fontId="9" fillId="0" borderId="1" xfId="6" applyFont="1" applyBorder="1" applyAlignment="1">
      <alignment horizontal="left" vertical="center" wrapText="1"/>
    </xf>
    <xf numFmtId="0" fontId="8" fillId="0" borderId="5" xfId="6" applyFont="1" applyBorder="1" applyAlignment="1">
      <alignment vertical="justify" wrapText="1"/>
    </xf>
    <xf numFmtId="0" fontId="14" fillId="0" borderId="1" xfId="6" applyFont="1" applyBorder="1" applyAlignment="1">
      <alignment vertical="justify"/>
    </xf>
    <xf numFmtId="0" fontId="9" fillId="0" borderId="1" xfId="6" applyFont="1" applyBorder="1" applyAlignment="1">
      <alignment vertical="justify"/>
    </xf>
    <xf numFmtId="0" fontId="9" fillId="0" borderId="0" xfId="3" applyFont="1" applyAlignment="1" applyProtection="1">
      <alignment horizontal="left" vertical="center" wrapText="1"/>
      <protection locked="0"/>
    </xf>
    <xf numFmtId="49" fontId="9" fillId="0" borderId="0" xfId="3" applyNumberFormat="1" applyFont="1" applyAlignment="1" applyProtection="1">
      <alignment horizontal="left" vertical="center" wrapText="1"/>
      <protection locked="0"/>
    </xf>
    <xf numFmtId="49" fontId="9" fillId="0" borderId="0" xfId="7" applyNumberFormat="1" applyFont="1" applyProtection="1">
      <protection locked="0"/>
    </xf>
    <xf numFmtId="0" fontId="8" fillId="0" borderId="5" xfId="3" applyFont="1" applyBorder="1" applyAlignment="1">
      <alignment horizontal="centerContinuous" vertical="center" wrapText="1"/>
    </xf>
    <xf numFmtId="49" fontId="8" fillId="0" borderId="2" xfId="3" applyNumberFormat="1" applyFont="1" applyBorder="1" applyAlignment="1">
      <alignment horizontal="center" vertical="center" wrapText="1"/>
    </xf>
    <xf numFmtId="1" fontId="8" fillId="0" borderId="4" xfId="3" applyNumberFormat="1" applyFont="1" applyBorder="1" applyAlignment="1">
      <alignment horizontal="centerContinuous" vertical="center" wrapText="1"/>
    </xf>
    <xf numFmtId="49" fontId="8" fillId="0" borderId="3" xfId="3" applyNumberFormat="1" applyFont="1" applyBorder="1" applyAlignment="1">
      <alignment horizontal="center" vertical="center" wrapText="1"/>
    </xf>
    <xf numFmtId="0" fontId="8" fillId="0" borderId="1" xfId="3" applyFont="1" applyBorder="1" applyAlignment="1">
      <alignment horizontal="left" vertical="center" wrapText="1"/>
    </xf>
    <xf numFmtId="49" fontId="10" fillId="0" borderId="1" xfId="3" applyNumberFormat="1" applyFont="1" applyBorder="1" applyAlignment="1">
      <alignment horizontal="center" vertical="center" wrapText="1"/>
    </xf>
    <xf numFmtId="49" fontId="8" fillId="0" borderId="1" xfId="3" applyNumberFormat="1" applyFont="1" applyBorder="1" applyAlignment="1">
      <alignment horizontal="center" vertical="center" wrapText="1"/>
    </xf>
    <xf numFmtId="0" fontId="9" fillId="0" borderId="1" xfId="3" applyFont="1" applyBorder="1" applyAlignment="1">
      <alignment horizontal="left" vertical="center" wrapText="1"/>
    </xf>
    <xf numFmtId="49" fontId="9" fillId="0" borderId="1" xfId="3" applyNumberFormat="1" applyFont="1" applyBorder="1" applyAlignment="1">
      <alignment horizontal="center" vertical="center" wrapText="1"/>
    </xf>
    <xf numFmtId="0" fontId="10" fillId="0" borderId="1" xfId="3" applyFont="1" applyBorder="1" applyAlignment="1">
      <alignment horizontal="right" vertical="center" wrapText="1"/>
    </xf>
    <xf numFmtId="49" fontId="8" fillId="0" borderId="1" xfId="3" applyNumberFormat="1" applyFont="1" applyBorder="1" applyAlignment="1">
      <alignment horizontal="left" vertical="center" wrapText="1"/>
    </xf>
    <xf numFmtId="0" fontId="8" fillId="0" borderId="0" xfId="3" applyFont="1" applyAlignment="1">
      <alignment horizontal="left" vertical="center" wrapText="1"/>
    </xf>
    <xf numFmtId="49" fontId="8" fillId="0" borderId="0" xfId="3" applyNumberFormat="1" applyFont="1" applyAlignment="1">
      <alignment horizontal="left" vertical="center" wrapText="1"/>
    </xf>
    <xf numFmtId="0" fontId="9" fillId="0" borderId="0" xfId="3" applyFont="1" applyAlignment="1">
      <alignment horizontal="right" vertical="center" wrapText="1"/>
    </xf>
    <xf numFmtId="0" fontId="9" fillId="0" borderId="0" xfId="3" applyFont="1" applyAlignment="1">
      <alignment horizontal="left" vertical="center" wrapText="1"/>
    </xf>
    <xf numFmtId="0" fontId="8" fillId="0" borderId="4" xfId="3" applyFont="1" applyBorder="1" applyAlignment="1">
      <alignment horizontal="centerContinuous" vertical="center" wrapText="1"/>
    </xf>
    <xf numFmtId="0" fontId="9" fillId="0" borderId="1" xfId="3" applyFont="1" applyBorder="1" applyAlignment="1">
      <alignment horizontal="right"/>
    </xf>
    <xf numFmtId="0" fontId="9" fillId="0" borderId="1" xfId="3" applyFont="1" applyBorder="1" applyAlignment="1">
      <alignment vertical="center" wrapText="1"/>
    </xf>
    <xf numFmtId="49" fontId="14" fillId="0" borderId="1" xfId="3" applyNumberFormat="1" applyFont="1" applyBorder="1" applyAlignment="1">
      <alignment horizontal="center" vertical="center" wrapText="1"/>
    </xf>
    <xf numFmtId="0" fontId="9" fillId="0" borderId="1" xfId="3" quotePrefix="1" applyFont="1" applyBorder="1" applyAlignment="1">
      <alignment horizontal="left" vertical="center" wrapText="1"/>
    </xf>
    <xf numFmtId="49" fontId="9" fillId="0" borderId="0" xfId="3" applyNumberFormat="1" applyFont="1" applyAlignment="1">
      <alignment horizontal="center" vertical="center" wrapText="1"/>
    </xf>
    <xf numFmtId="49" fontId="8" fillId="0" borderId="0" xfId="3" applyNumberFormat="1" applyFont="1" applyAlignment="1">
      <alignment horizontal="center" vertical="center" wrapText="1"/>
    </xf>
    <xf numFmtId="0" fontId="8" fillId="0" borderId="0" xfId="3" applyFont="1" applyAlignment="1">
      <alignment horizontal="center"/>
    </xf>
    <xf numFmtId="0" fontId="10" fillId="0" borderId="1" xfId="3" applyFont="1" applyBorder="1" applyAlignment="1">
      <alignment horizontal="left" vertical="center" wrapText="1"/>
    </xf>
    <xf numFmtId="0" fontId="10" fillId="0" borderId="0" xfId="3" applyFont="1" applyAlignment="1">
      <alignment horizontal="left" vertical="center" wrapText="1"/>
    </xf>
    <xf numFmtId="49" fontId="10" fillId="0" borderId="0" xfId="3" applyNumberFormat="1" applyFont="1" applyAlignment="1">
      <alignment horizontal="left" vertical="center" wrapText="1"/>
    </xf>
    <xf numFmtId="1" fontId="9" fillId="0" borderId="0" xfId="6" applyNumberFormat="1" applyFont="1" applyAlignment="1" applyProtection="1">
      <alignment vertical="justify" wrapText="1"/>
      <protection locked="0"/>
    </xf>
    <xf numFmtId="0" fontId="9" fillId="0" borderId="0" xfId="4" applyFont="1" applyAlignment="1" applyProtection="1">
      <alignment vertical="center" wrapText="1"/>
      <protection locked="0"/>
    </xf>
    <xf numFmtId="49" fontId="9" fillId="0" borderId="0" xfId="4" applyNumberFormat="1" applyFont="1" applyAlignment="1" applyProtection="1">
      <alignment vertical="center" wrapText="1"/>
      <protection locked="0"/>
    </xf>
    <xf numFmtId="0" fontId="8" fillId="0" borderId="0" xfId="4" applyFont="1" applyAlignment="1" applyProtection="1">
      <alignment vertical="center" wrapText="1"/>
      <protection locked="0"/>
    </xf>
    <xf numFmtId="0" fontId="8" fillId="0" borderId="0" xfId="4" applyFont="1" applyAlignment="1" applyProtection="1">
      <alignment horizontal="centerContinuous" vertical="center" wrapText="1"/>
      <protection locked="0"/>
    </xf>
    <xf numFmtId="0" fontId="8" fillId="0" borderId="0" xfId="4" applyFont="1" applyProtection="1">
      <protection locked="0"/>
    </xf>
    <xf numFmtId="0" fontId="8" fillId="0" borderId="0" xfId="10" applyFont="1" applyAlignment="1" applyProtection="1">
      <alignment wrapText="1"/>
      <protection locked="0"/>
    </xf>
    <xf numFmtId="1" fontId="9" fillId="0" borderId="0" xfId="10" applyNumberFormat="1" applyFont="1" applyProtection="1">
      <protection locked="0"/>
    </xf>
    <xf numFmtId="0" fontId="8" fillId="0" borderId="0" xfId="10" applyFont="1" applyAlignment="1" applyProtection="1">
      <alignment horizontal="right" vertical="center" wrapText="1"/>
      <protection locked="0"/>
    </xf>
    <xf numFmtId="0" fontId="8" fillId="0" borderId="0" xfId="0" applyFont="1" applyAlignment="1" applyProtection="1">
      <alignment horizontal="left" vertical="top"/>
      <protection locked="0"/>
    </xf>
    <xf numFmtId="1" fontId="8" fillId="4" borderId="1" xfId="10" applyNumberFormat="1" applyFont="1" applyFill="1" applyBorder="1" applyAlignment="1" applyProtection="1">
      <alignment vertical="center"/>
      <protection locked="0"/>
    </xf>
    <xf numFmtId="0" fontId="15" fillId="6" borderId="14" xfId="8" applyFont="1" applyFill="1" applyBorder="1" applyAlignment="1">
      <alignment horizontal="left" vertical="top" wrapText="1"/>
    </xf>
    <xf numFmtId="0" fontId="15" fillId="6" borderId="13" xfId="8" applyFont="1" applyFill="1" applyBorder="1" applyAlignment="1">
      <alignment vertical="top" wrapText="1"/>
    </xf>
    <xf numFmtId="3" fontId="8" fillId="0" borderId="4" xfId="10" applyNumberFormat="1" applyFont="1" applyBorder="1" applyAlignment="1">
      <alignment vertical="center"/>
    </xf>
    <xf numFmtId="0" fontId="6" fillId="0" borderId="1" xfId="8" applyFont="1" applyBorder="1" applyAlignment="1" applyProtection="1">
      <alignment horizontal="left" vertical="top" wrapText="1"/>
      <protection locked="0"/>
    </xf>
    <xf numFmtId="0" fontId="8" fillId="0" borderId="0" xfId="10" applyFont="1" applyAlignment="1">
      <alignment horizontal="centerContinuous" vertical="center" wrapText="1"/>
    </xf>
    <xf numFmtId="0" fontId="9" fillId="0" borderId="0" xfId="10" applyFont="1" applyAlignment="1">
      <alignment horizontal="centerContinuous"/>
    </xf>
    <xf numFmtId="0" fontId="9" fillId="0" borderId="15" xfId="10" applyFont="1" applyBorder="1" applyAlignment="1">
      <alignment horizontal="centerContinuous"/>
    </xf>
    <xf numFmtId="0" fontId="9" fillId="0" borderId="0" xfId="10" applyFont="1" applyAlignment="1">
      <alignment horizontal="centerContinuous" wrapText="1"/>
    </xf>
    <xf numFmtId="0" fontId="8" fillId="0" borderId="0" xfId="8" applyFont="1" applyAlignment="1">
      <alignment vertical="top" wrapText="1"/>
    </xf>
    <xf numFmtId="0" fontId="8" fillId="0" borderId="0" xfId="9" applyFont="1" applyAlignment="1">
      <alignment horizontal="centerContinuous" vertical="center" wrapText="1"/>
    </xf>
    <xf numFmtId="0" fontId="8" fillId="0" borderId="0" xfId="8" applyFont="1" applyAlignment="1">
      <alignment horizontal="left" vertical="top"/>
    </xf>
    <xf numFmtId="0" fontId="8" fillId="0" borderId="0" xfId="8" applyFont="1" applyAlignment="1">
      <alignment vertical="top"/>
    </xf>
    <xf numFmtId="0" fontId="8" fillId="0" borderId="0" xfId="9" applyFont="1" applyAlignment="1">
      <alignment horizontal="right" vertical="center" wrapText="1"/>
    </xf>
    <xf numFmtId="0" fontId="8" fillId="0" borderId="0" xfId="11" applyFont="1" applyAlignment="1">
      <alignment horizontal="centerContinuous" wrapText="1"/>
    </xf>
    <xf numFmtId="49" fontId="8" fillId="0" borderId="0" xfId="11" applyNumberFormat="1" applyFont="1" applyAlignment="1">
      <alignment horizontal="center" wrapText="1"/>
    </xf>
    <xf numFmtId="0" fontId="8" fillId="0" borderId="0" xfId="11" applyFont="1" applyAlignment="1">
      <alignment horizontal="centerContinuous"/>
    </xf>
    <xf numFmtId="0" fontId="8" fillId="0" borderId="0" xfId="11" applyFont="1" applyAlignment="1">
      <alignment horizontal="left" vertical="top" wrapText="1"/>
    </xf>
    <xf numFmtId="0" fontId="8" fillId="0" borderId="0" xfId="9" applyFont="1" applyAlignment="1">
      <alignment horizontal="right" wrapText="1"/>
    </xf>
    <xf numFmtId="0" fontId="8" fillId="0" borderId="0" xfId="6" applyFont="1" applyAlignment="1">
      <alignment horizontal="left"/>
    </xf>
    <xf numFmtId="0" fontId="8" fillId="0" borderId="0" xfId="6" applyFont="1" applyAlignment="1">
      <alignment horizontal="center"/>
    </xf>
    <xf numFmtId="0" fontId="4" fillId="0" borderId="0" xfId="6" applyFont="1" applyAlignment="1">
      <alignment horizontal="left"/>
    </xf>
    <xf numFmtId="0" fontId="9" fillId="0" borderId="0" xfId="6" applyFont="1" applyAlignment="1">
      <alignment vertical="justify" wrapText="1"/>
    </xf>
    <xf numFmtId="0" fontId="9" fillId="0" borderId="0" xfId="6" applyFont="1" applyAlignment="1">
      <alignment horizontal="center" vertical="justify" wrapText="1"/>
    </xf>
    <xf numFmtId="0" fontId="9" fillId="0" borderId="0" xfId="6" applyFont="1"/>
    <xf numFmtId="0" fontId="8" fillId="0" borderId="0" xfId="6" applyFont="1" applyAlignment="1">
      <alignment vertical="justify" wrapText="1"/>
    </xf>
    <xf numFmtId="0" fontId="8" fillId="0" borderId="0" xfId="6" applyFont="1" applyAlignment="1">
      <alignment horizontal="left" vertical="center" wrapText="1"/>
    </xf>
    <xf numFmtId="0" fontId="8" fillId="0" borderId="0" xfId="3" applyFont="1" applyAlignment="1">
      <alignment horizontal="center" vertical="center"/>
    </xf>
    <xf numFmtId="49" fontId="8" fillId="0" borderId="0" xfId="3" applyNumberFormat="1" applyFont="1" applyAlignment="1">
      <alignment horizontal="center" vertical="center"/>
    </xf>
    <xf numFmtId="1" fontId="8" fillId="0" borderId="0" xfId="3" applyNumberFormat="1" applyFont="1" applyAlignment="1">
      <alignment horizontal="center" vertical="center"/>
    </xf>
    <xf numFmtId="0" fontId="8" fillId="0" borderId="0" xfId="6" applyFont="1" applyAlignment="1">
      <alignment horizontal="left" vertical="justify"/>
    </xf>
    <xf numFmtId="1" fontId="8" fillId="0" borderId="0" xfId="6" applyNumberFormat="1" applyFont="1" applyAlignment="1">
      <alignment vertical="justify" wrapText="1"/>
    </xf>
    <xf numFmtId="0" fontId="8" fillId="0" borderId="0" xfId="6" applyFont="1" applyAlignment="1">
      <alignment vertical="justify"/>
    </xf>
    <xf numFmtId="49" fontId="8" fillId="0" borderId="0" xfId="6" applyNumberFormat="1" applyFont="1" applyAlignment="1">
      <alignment vertical="justify" wrapText="1"/>
    </xf>
    <xf numFmtId="0" fontId="4" fillId="0" borderId="1" xfId="0" applyFont="1" applyBorder="1" applyAlignment="1" applyProtection="1">
      <alignment vertical="top"/>
      <protection locked="0"/>
    </xf>
    <xf numFmtId="14" fontId="6" fillId="0" borderId="1" xfId="8" applyNumberFormat="1" applyFont="1" applyBorder="1" applyAlignment="1" applyProtection="1">
      <alignment horizontal="left" vertical="top" wrapText="1"/>
      <protection locked="0"/>
    </xf>
    <xf numFmtId="0" fontId="4" fillId="0" borderId="0" xfId="5" applyFont="1" applyAlignment="1">
      <alignment horizontal="left" vertical="center" wrapText="1"/>
    </xf>
    <xf numFmtId="49" fontId="4" fillId="0" borderId="0" xfId="5" applyNumberFormat="1" applyFont="1" applyAlignment="1">
      <alignment horizontal="left" vertical="center" wrapText="1"/>
    </xf>
    <xf numFmtId="0" fontId="4" fillId="0" borderId="0" xfId="7" applyFont="1"/>
    <xf numFmtId="0" fontId="3" fillId="0" borderId="0" xfId="7" applyFont="1"/>
    <xf numFmtId="0" fontId="4" fillId="0" borderId="0" xfId="5" applyFont="1"/>
    <xf numFmtId="49" fontId="4" fillId="0" borderId="0" xfId="5" applyNumberFormat="1" applyFont="1"/>
    <xf numFmtId="49" fontId="4" fillId="0" borderId="0" xfId="7" applyNumberFormat="1" applyFont="1"/>
    <xf numFmtId="1" fontId="9" fillId="0" borderId="0" xfId="7" applyNumberFormat="1" applyFont="1"/>
    <xf numFmtId="1" fontId="9" fillId="0" borderId="0" xfId="7" applyNumberFormat="1" applyFont="1" applyProtection="1">
      <protection locked="0"/>
    </xf>
    <xf numFmtId="0" fontId="7" fillId="0" borderId="0" xfId="8" applyFont="1" applyAlignment="1">
      <alignment vertical="top"/>
    </xf>
    <xf numFmtId="0" fontId="7" fillId="0" borderId="0" xfId="8" applyFont="1" applyAlignment="1">
      <alignment vertical="top" wrapText="1"/>
    </xf>
    <xf numFmtId="0" fontId="4" fillId="0" borderId="9" xfId="0" applyFont="1" applyBorder="1" applyAlignment="1">
      <alignment horizontal="centerContinuous" vertical="center" wrapText="1"/>
    </xf>
    <xf numFmtId="0" fontId="4" fillId="0" borderId="9" xfId="0" applyFont="1" applyBorder="1" applyAlignment="1">
      <alignment vertical="center" wrapText="1"/>
    </xf>
    <xf numFmtId="0" fontId="9" fillId="0" borderId="0" xfId="11" applyFont="1" applyAlignment="1" applyProtection="1">
      <alignment wrapText="1"/>
      <protection locked="0"/>
    </xf>
    <xf numFmtId="49" fontId="9" fillId="0" borderId="0" xfId="11" applyNumberFormat="1" applyFont="1" applyAlignment="1" applyProtection="1">
      <alignment horizontal="center" wrapText="1"/>
      <protection locked="0"/>
    </xf>
    <xf numFmtId="0" fontId="9" fillId="0" borderId="0" xfId="11" applyFont="1" applyAlignment="1">
      <alignment wrapText="1"/>
    </xf>
    <xf numFmtId="49" fontId="9" fillId="0" borderId="0" xfId="11" applyNumberFormat="1" applyFont="1" applyAlignment="1">
      <alignment horizontal="center" wrapText="1"/>
    </xf>
    <xf numFmtId="0" fontId="7" fillId="0" borderId="0" xfId="8" applyFont="1" applyAlignment="1">
      <alignment horizontal="right" vertical="top" wrapText="1"/>
    </xf>
    <xf numFmtId="0" fontId="9" fillId="0" borderId="0" xfId="10" applyFont="1"/>
    <xf numFmtId="0" fontId="4" fillId="0" borderId="0" xfId="10" applyFont="1" applyAlignment="1">
      <alignment horizontal="left" wrapText="1"/>
    </xf>
    <xf numFmtId="0" fontId="8" fillId="0" borderId="0" xfId="10" applyFont="1" applyAlignment="1">
      <alignment horizontal="right"/>
    </xf>
    <xf numFmtId="1" fontId="9" fillId="3" borderId="1" xfId="10" applyNumberFormat="1" applyFont="1" applyFill="1" applyBorder="1" applyProtection="1">
      <protection locked="0"/>
    </xf>
    <xf numFmtId="1" fontId="9" fillId="0" borderId="1" xfId="10" applyNumberFormat="1" applyFont="1" applyBorder="1"/>
    <xf numFmtId="1" fontId="9" fillId="5" borderId="1" xfId="10" applyNumberFormat="1" applyFont="1" applyFill="1" applyBorder="1" applyProtection="1">
      <protection locked="0"/>
    </xf>
    <xf numFmtId="0" fontId="10" fillId="0" borderId="1" xfId="10" applyFont="1" applyBorder="1" applyAlignment="1">
      <alignment horizontal="left" vertical="center" wrapText="1"/>
    </xf>
    <xf numFmtId="0" fontId="9" fillId="0" borderId="0" xfId="10" applyFont="1" applyAlignment="1" applyProtection="1">
      <alignment wrapText="1"/>
      <protection locked="0"/>
    </xf>
    <xf numFmtId="0" fontId="17" fillId="0" borderId="0" xfId="10" applyFont="1" applyAlignment="1">
      <alignment vertical="center" wrapText="1"/>
    </xf>
    <xf numFmtId="0" fontId="17" fillId="0" borderId="0" xfId="10" applyFont="1" applyAlignment="1" applyProtection="1">
      <alignment vertical="center" wrapText="1"/>
      <protection locked="0"/>
    </xf>
    <xf numFmtId="1" fontId="9" fillId="0" borderId="0" xfId="10" applyNumberFormat="1" applyFont="1"/>
    <xf numFmtId="0" fontId="9" fillId="0" borderId="0" xfId="10" applyFont="1" applyProtection="1">
      <protection locked="0"/>
    </xf>
    <xf numFmtId="0" fontId="19" fillId="0" borderId="0" xfId="0" applyFont="1"/>
    <xf numFmtId="4" fontId="19" fillId="0" borderId="0" xfId="0" applyNumberFormat="1" applyFont="1"/>
    <xf numFmtId="0" fontId="21" fillId="0" borderId="0" xfId="0" applyFont="1"/>
    <xf numFmtId="0" fontId="22" fillId="6" borderId="0" xfId="8" applyFont="1" applyFill="1" applyAlignment="1">
      <alignment vertical="top" wrapText="1"/>
    </xf>
    <xf numFmtId="0" fontId="19" fillId="0" borderId="16" xfId="0" applyFont="1" applyBorder="1"/>
    <xf numFmtId="4" fontId="19" fillId="0" borderId="16" xfId="0" applyNumberFormat="1" applyFont="1" applyBorder="1"/>
    <xf numFmtId="0" fontId="20" fillId="6" borderId="16" xfId="8" applyFont="1" applyFill="1" applyBorder="1" applyAlignment="1">
      <alignment vertical="top" wrapText="1"/>
    </xf>
    <xf numFmtId="4" fontId="21" fillId="0" borderId="0" xfId="0" applyNumberFormat="1" applyFont="1" applyAlignment="1">
      <alignment horizontal="center"/>
    </xf>
    <xf numFmtId="0" fontId="19" fillId="0" borderId="16" xfId="10" applyFont="1" applyBorder="1" applyAlignment="1">
      <alignment vertical="center" wrapText="1"/>
    </xf>
    <xf numFmtId="0" fontId="19" fillId="0" borderId="16" xfId="10" applyFont="1" applyBorder="1" applyAlignment="1">
      <alignment wrapText="1"/>
    </xf>
    <xf numFmtId="0" fontId="19" fillId="0" borderId="16" xfId="10" applyFont="1" applyBorder="1" applyAlignment="1">
      <alignment horizontal="left" vertical="center" wrapText="1"/>
    </xf>
    <xf numFmtId="0" fontId="19" fillId="0" borderId="16" xfId="9" applyFont="1" applyBorder="1" applyAlignment="1">
      <alignment wrapText="1"/>
    </xf>
    <xf numFmtId="0" fontId="19" fillId="0" borderId="16" xfId="9" applyFont="1" applyBorder="1" applyAlignment="1">
      <alignment horizontal="left" wrapText="1"/>
    </xf>
    <xf numFmtId="0" fontId="23" fillId="0" borderId="0" xfId="8" applyFont="1" applyAlignment="1">
      <alignment vertical="top"/>
    </xf>
    <xf numFmtId="0" fontId="3" fillId="0" borderId="17" xfId="8" applyFont="1" applyBorder="1" applyAlignment="1">
      <alignment horizontal="center" vertical="center"/>
    </xf>
    <xf numFmtId="0" fontId="3" fillId="0" borderId="0" xfId="8" applyFont="1" applyAlignment="1" applyProtection="1">
      <alignment horizontal="left" vertical="top" wrapText="1"/>
      <protection locked="0"/>
    </xf>
    <xf numFmtId="0" fontId="23" fillId="0" borderId="13" xfId="8" applyFont="1" applyBorder="1" applyAlignment="1">
      <alignment horizontal="center" vertical="center" wrapText="1"/>
    </xf>
    <xf numFmtId="3" fontId="9" fillId="4" borderId="1" xfId="11" applyNumberFormat="1" applyFont="1" applyFill="1" applyBorder="1" applyAlignment="1" applyProtection="1">
      <alignment vertical="center"/>
      <protection locked="0"/>
    </xf>
    <xf numFmtId="3" fontId="9" fillId="3" borderId="1" xfId="11" applyNumberFormat="1" applyFont="1" applyFill="1" applyBorder="1" applyAlignment="1" applyProtection="1">
      <alignment vertical="center"/>
      <protection locked="0"/>
    </xf>
    <xf numFmtId="0" fontId="23" fillId="0" borderId="1" xfId="11" applyFont="1" applyBorder="1" applyAlignment="1">
      <alignment horizontal="center" vertical="center" wrapText="1"/>
    </xf>
    <xf numFmtId="49" fontId="23" fillId="0" borderId="3" xfId="11" applyNumberFormat="1" applyFont="1" applyBorder="1" applyAlignment="1">
      <alignment horizontal="center" vertical="center" wrapText="1"/>
    </xf>
    <xf numFmtId="0" fontId="23" fillId="0" borderId="3" xfId="11" applyFont="1" applyBorder="1" applyAlignment="1">
      <alignment horizontal="center" vertical="center" wrapText="1"/>
    </xf>
    <xf numFmtId="0" fontId="23" fillId="0" borderId="0" xfId="11" applyFont="1" applyAlignment="1">
      <alignment horizontal="center" vertical="center" wrapText="1"/>
    </xf>
    <xf numFmtId="0" fontId="9" fillId="0" borderId="0" xfId="9" applyFont="1" applyAlignment="1" applyProtection="1">
      <alignment horizontal="center" wrapText="1"/>
      <protection locked="0"/>
    </xf>
    <xf numFmtId="49" fontId="8" fillId="0" borderId="0" xfId="4" applyNumberFormat="1" applyFont="1" applyAlignment="1" applyProtection="1">
      <alignment horizontal="center" vertical="center" wrapText="1"/>
      <protection locked="0"/>
    </xf>
    <xf numFmtId="0" fontId="8" fillId="0" borderId="0" xfId="8" applyFont="1" applyAlignment="1" applyProtection="1">
      <alignment horizontal="right" vertical="top" wrapText="1"/>
      <protection locked="0"/>
    </xf>
    <xf numFmtId="0" fontId="8" fillId="0" borderId="0" xfId="0" applyFont="1" applyAlignment="1" applyProtection="1">
      <alignment horizontal="right" vertical="top"/>
      <protection locked="0"/>
    </xf>
    <xf numFmtId="0" fontId="9" fillId="0" borderId="0" xfId="3" applyFont="1" applyProtection="1">
      <protection locked="0"/>
    </xf>
    <xf numFmtId="0" fontId="9" fillId="0" borderId="0" xfId="4" applyFont="1" applyAlignment="1" applyProtection="1">
      <alignment horizontal="left" vertical="center" wrapText="1"/>
      <protection locked="0"/>
    </xf>
    <xf numFmtId="0" fontId="9" fillId="0" borderId="0" xfId="4" applyFont="1" applyAlignment="1" applyProtection="1">
      <alignment horizontal="center" vertical="center" wrapText="1"/>
      <protection locked="0"/>
    </xf>
    <xf numFmtId="0" fontId="9" fillId="0" borderId="0" xfId="8" applyFont="1" applyAlignment="1" applyProtection="1">
      <alignment horizontal="left" vertical="top" wrapText="1"/>
      <protection locked="0"/>
    </xf>
    <xf numFmtId="0" fontId="9" fillId="0" borderId="0" xfId="0" applyFont="1" applyAlignment="1" applyProtection="1">
      <alignment horizontal="left" vertical="top"/>
      <protection locked="0"/>
    </xf>
    <xf numFmtId="1" fontId="9" fillId="0" borderId="0" xfId="10" applyNumberFormat="1" applyFont="1" applyAlignment="1" applyProtection="1">
      <alignment horizontal="left"/>
      <protection locked="0"/>
    </xf>
    <xf numFmtId="49" fontId="25" fillId="0" borderId="0" xfId="8" applyNumberFormat="1" applyFont="1" applyAlignment="1" applyProtection="1">
      <alignment vertical="top" wrapText="1"/>
      <protection locked="0"/>
    </xf>
    <xf numFmtId="0" fontId="27" fillId="0" borderId="0" xfId="0" applyFont="1" applyAlignment="1">
      <alignment vertical="top" wrapText="1"/>
    </xf>
    <xf numFmtId="0" fontId="27" fillId="0" borderId="0" xfId="0" applyFont="1" applyAlignment="1">
      <alignment vertical="top"/>
    </xf>
    <xf numFmtId="0" fontId="28" fillId="0" borderId="0" xfId="8" applyFont="1" applyAlignment="1" applyProtection="1">
      <alignment vertical="top" wrapText="1"/>
      <protection locked="0"/>
    </xf>
    <xf numFmtId="0" fontId="28" fillId="0" borderId="18" xfId="8" applyFont="1" applyBorder="1" applyAlignment="1">
      <alignment horizontal="center" vertical="top" wrapText="1"/>
    </xf>
    <xf numFmtId="0" fontId="29" fillId="0" borderId="1" xfId="8" applyFont="1" applyBorder="1" applyAlignment="1">
      <alignment horizontal="center" vertical="top" wrapText="1"/>
    </xf>
    <xf numFmtId="49" fontId="28" fillId="0" borderId="1" xfId="8" applyNumberFormat="1" applyFont="1" applyBorder="1" applyAlignment="1">
      <alignment horizontal="right" vertical="top" wrapText="1"/>
    </xf>
    <xf numFmtId="0" fontId="27" fillId="0" borderId="1" xfId="8" applyFont="1" applyBorder="1" applyAlignment="1">
      <alignment horizontal="right" vertical="top" wrapText="1"/>
    </xf>
    <xf numFmtId="49" fontId="27" fillId="0" borderId="1" xfId="8" applyNumberFormat="1" applyFont="1" applyBorder="1" applyAlignment="1">
      <alignment horizontal="right" vertical="top" wrapText="1"/>
    </xf>
    <xf numFmtId="49" fontId="30" fillId="0" borderId="1" xfId="8" applyNumberFormat="1" applyFont="1" applyBorder="1" applyAlignment="1">
      <alignment horizontal="right" vertical="top" wrapText="1"/>
    </xf>
    <xf numFmtId="49" fontId="27" fillId="0" borderId="5" xfId="8" applyNumberFormat="1" applyFont="1" applyBorder="1" applyAlignment="1">
      <alignment horizontal="right" vertical="top" wrapText="1"/>
    </xf>
    <xf numFmtId="49" fontId="28" fillId="0" borderId="19" xfId="8" applyNumberFormat="1" applyFont="1" applyBorder="1" applyAlignment="1">
      <alignment horizontal="right" vertical="top" wrapText="1"/>
    </xf>
    <xf numFmtId="0" fontId="27" fillId="0" borderId="0" xfId="8" applyFont="1" applyAlignment="1" applyProtection="1">
      <alignment vertical="top" wrapText="1"/>
      <protection locked="0"/>
    </xf>
    <xf numFmtId="0" fontId="27" fillId="0" borderId="0" xfId="8" applyFont="1" applyAlignment="1" applyProtection="1">
      <alignment horizontal="left" vertical="top"/>
      <protection locked="0"/>
    </xf>
    <xf numFmtId="0" fontId="27" fillId="0" borderId="10" xfId="8" applyFont="1" applyBorder="1" applyAlignment="1" applyProtection="1">
      <alignment horizontal="right" vertical="top" wrapText="1"/>
      <protection locked="0"/>
    </xf>
    <xf numFmtId="0" fontId="27" fillId="0" borderId="0" xfId="8" applyFont="1" applyAlignment="1" applyProtection="1">
      <alignment horizontal="left" vertical="top" wrapText="1"/>
      <protection locked="0"/>
    </xf>
    <xf numFmtId="49" fontId="28" fillId="2" borderId="1" xfId="8" applyNumberFormat="1" applyFont="1" applyFill="1" applyBorder="1" applyAlignment="1">
      <alignment horizontal="right" vertical="top" wrapText="1"/>
    </xf>
    <xf numFmtId="0" fontId="27" fillId="2" borderId="1" xfId="0" applyFont="1" applyFill="1" applyBorder="1" applyAlignment="1">
      <alignment vertical="top" wrapText="1"/>
    </xf>
    <xf numFmtId="1" fontId="27" fillId="0" borderId="1" xfId="8" applyNumberFormat="1" applyFont="1" applyBorder="1" applyAlignment="1">
      <alignment horizontal="right" vertical="top" wrapText="1"/>
    </xf>
    <xf numFmtId="1" fontId="30" fillId="0" borderId="1" xfId="8" applyNumberFormat="1" applyFont="1" applyBorder="1" applyAlignment="1">
      <alignment horizontal="right" vertical="top" wrapText="1"/>
    </xf>
    <xf numFmtId="1" fontId="28" fillId="0" borderId="1" xfId="8" applyNumberFormat="1" applyFont="1" applyBorder="1" applyAlignment="1">
      <alignment horizontal="right" vertical="top" wrapText="1"/>
    </xf>
    <xf numFmtId="1" fontId="27" fillId="0" borderId="1" xfId="0" applyNumberFormat="1" applyFont="1" applyBorder="1" applyAlignment="1">
      <alignment vertical="top" wrapText="1"/>
    </xf>
    <xf numFmtId="1" fontId="30" fillId="2" borderId="1" xfId="8" applyNumberFormat="1" applyFont="1" applyFill="1" applyBorder="1" applyAlignment="1">
      <alignment horizontal="right" vertical="top" wrapText="1"/>
    </xf>
    <xf numFmtId="1" fontId="27" fillId="2" borderId="1" xfId="0" applyNumberFormat="1" applyFont="1" applyFill="1" applyBorder="1" applyAlignment="1">
      <alignment vertical="top"/>
    </xf>
    <xf numFmtId="1" fontId="27" fillId="0" borderId="1" xfId="0" applyNumberFormat="1" applyFont="1" applyBorder="1" applyAlignment="1">
      <alignment vertical="top"/>
    </xf>
    <xf numFmtId="1" fontId="27" fillId="0" borderId="2" xfId="0" applyNumberFormat="1" applyFont="1" applyBorder="1" applyAlignment="1">
      <alignment vertical="top"/>
    </xf>
    <xf numFmtId="1" fontId="28" fillId="0" borderId="19" xfId="8" applyNumberFormat="1" applyFont="1" applyBorder="1" applyAlignment="1">
      <alignment horizontal="right" vertical="top" wrapText="1"/>
    </xf>
    <xf numFmtId="168" fontId="4" fillId="0" borderId="0" xfId="0" applyNumberFormat="1" applyFont="1" applyAlignment="1">
      <alignment vertical="top" wrapText="1"/>
    </xf>
    <xf numFmtId="168" fontId="4" fillId="0" borderId="0" xfId="0" applyNumberFormat="1" applyFont="1" applyAlignment="1">
      <alignment vertical="top"/>
    </xf>
    <xf numFmtId="168" fontId="6" fillId="0" borderId="0" xfId="8" applyNumberFormat="1" applyFont="1" applyAlignment="1" applyProtection="1">
      <alignment horizontal="center" vertical="top"/>
      <protection locked="0"/>
    </xf>
    <xf numFmtId="168" fontId="3" fillId="0" borderId="18" xfId="8" applyNumberFormat="1" applyFont="1" applyBorder="1" applyAlignment="1">
      <alignment horizontal="center" vertical="top" wrapText="1"/>
    </xf>
    <xf numFmtId="168" fontId="23" fillId="0" borderId="1" xfId="8" applyNumberFormat="1" applyFont="1" applyBorder="1" applyAlignment="1">
      <alignment horizontal="center" vertical="top" wrapText="1"/>
    </xf>
    <xf numFmtId="168" fontId="4" fillId="0" borderId="1" xfId="8" applyNumberFormat="1" applyFont="1" applyBorder="1" applyAlignment="1">
      <alignment vertical="top" wrapText="1"/>
    </xf>
    <xf numFmtId="168" fontId="4" fillId="0" borderId="5" xfId="8" applyNumberFormat="1" applyFont="1" applyBorder="1" applyAlignment="1">
      <alignment vertical="top" wrapText="1"/>
    </xf>
    <xf numFmtId="168" fontId="4" fillId="3" borderId="5" xfId="8" applyNumberFormat="1" applyFont="1" applyFill="1" applyBorder="1" applyAlignment="1" applyProtection="1">
      <alignment vertical="top" wrapText="1"/>
      <protection locked="0"/>
    </xf>
    <xf numFmtId="168" fontId="4" fillId="7" borderId="5" xfId="8" applyNumberFormat="1" applyFont="1" applyFill="1" applyBorder="1" applyAlignment="1" applyProtection="1">
      <alignment vertical="top" wrapText="1"/>
      <protection locked="0"/>
    </xf>
    <xf numFmtId="168" fontId="4" fillId="0" borderId="8" xfId="8" applyNumberFormat="1" applyFont="1" applyBorder="1" applyAlignment="1">
      <alignment vertical="top" wrapText="1"/>
    </xf>
    <xf numFmtId="168" fontId="4" fillId="5" borderId="10" xfId="8" applyNumberFormat="1" applyFont="1" applyFill="1" applyBorder="1" applyAlignment="1" applyProtection="1">
      <alignment vertical="top" wrapText="1"/>
      <protection locked="0"/>
    </xf>
    <xf numFmtId="168" fontId="3" fillId="0" borderId="20" xfId="8" applyNumberFormat="1" applyFont="1" applyBorder="1" applyAlignment="1">
      <alignment vertical="top" wrapText="1"/>
    </xf>
    <xf numFmtId="168" fontId="4" fillId="0" borderId="0" xfId="8" applyNumberFormat="1" applyFont="1" applyAlignment="1" applyProtection="1">
      <alignment vertical="top" wrapText="1"/>
      <protection locked="0"/>
    </xf>
    <xf numFmtId="168" fontId="9" fillId="0" borderId="0" xfId="10" applyNumberFormat="1" applyFont="1" applyProtection="1">
      <protection locked="0"/>
    </xf>
    <xf numFmtId="168" fontId="7" fillId="0" borderId="0" xfId="8" applyNumberFormat="1" applyFont="1" applyAlignment="1" applyProtection="1">
      <alignment vertical="top"/>
      <protection locked="0"/>
    </xf>
    <xf numFmtId="168" fontId="4" fillId="0" borderId="1" xfId="0" applyNumberFormat="1" applyFont="1" applyBorder="1" applyAlignment="1">
      <alignment horizontal="right" vertical="top" wrapText="1"/>
    </xf>
    <xf numFmtId="168" fontId="7" fillId="0" borderId="0" xfId="8" applyNumberFormat="1" applyFont="1" applyAlignment="1" applyProtection="1">
      <alignment vertical="top" wrapText="1"/>
      <protection locked="0"/>
    </xf>
    <xf numFmtId="168" fontId="4" fillId="2" borderId="1" xfId="0" applyNumberFormat="1" applyFont="1" applyFill="1" applyBorder="1" applyAlignment="1">
      <alignment vertical="top" wrapText="1"/>
    </xf>
    <xf numFmtId="168" fontId="4" fillId="3" borderId="1" xfId="8" applyNumberFormat="1" applyFont="1" applyFill="1" applyBorder="1" applyAlignment="1" applyProtection="1">
      <alignment vertical="top" wrapText="1"/>
      <protection locked="0"/>
    </xf>
    <xf numFmtId="168" fontId="4" fillId="5" borderId="1" xfId="8" applyNumberFormat="1" applyFont="1" applyFill="1" applyBorder="1" applyAlignment="1" applyProtection="1">
      <alignment vertical="top" wrapText="1"/>
      <protection locked="0"/>
    </xf>
    <xf numFmtId="168" fontId="4" fillId="7" borderId="1" xfId="8" applyNumberFormat="1" applyFont="1" applyFill="1" applyBorder="1" applyAlignment="1" applyProtection="1">
      <alignment vertical="top" wrapText="1"/>
      <protection locked="0"/>
    </xf>
    <xf numFmtId="168" fontId="4" fillId="0" borderId="1" xfId="0" applyNumberFormat="1" applyFont="1" applyBorder="1" applyAlignment="1">
      <alignment vertical="top" wrapText="1"/>
    </xf>
    <xf numFmtId="168" fontId="4" fillId="4" borderId="1" xfId="8" applyNumberFormat="1" applyFont="1" applyFill="1" applyBorder="1" applyAlignment="1" applyProtection="1">
      <alignment vertical="top" wrapText="1"/>
      <protection locked="0"/>
    </xf>
    <xf numFmtId="168" fontId="4" fillId="0" borderId="1" xfId="0" applyNumberFormat="1" applyFont="1" applyBorder="1" applyAlignment="1">
      <alignment vertical="top"/>
    </xf>
    <xf numFmtId="168" fontId="4" fillId="0" borderId="2" xfId="0" applyNumberFormat="1" applyFont="1" applyBorder="1" applyAlignment="1">
      <alignment vertical="top"/>
    </xf>
    <xf numFmtId="168" fontId="3" fillId="0" borderId="19" xfId="8" applyNumberFormat="1" applyFont="1" applyBorder="1" applyAlignment="1">
      <alignment vertical="top" wrapText="1"/>
    </xf>
    <xf numFmtId="168" fontId="5" fillId="0" borderId="5" xfId="8" applyNumberFormat="1" applyFont="1" applyBorder="1" applyAlignment="1">
      <alignment vertical="top" wrapText="1"/>
    </xf>
    <xf numFmtId="0" fontId="31" fillId="6" borderId="13" xfId="8" applyFont="1" applyFill="1" applyBorder="1" applyAlignment="1">
      <alignment horizontal="right" vertical="top" wrapText="1"/>
    </xf>
    <xf numFmtId="0" fontId="15" fillId="6" borderId="13" xfId="8" applyFont="1" applyFill="1" applyBorder="1" applyAlignment="1">
      <alignment horizontal="right" vertical="top" wrapText="1"/>
    </xf>
    <xf numFmtId="49" fontId="30" fillId="0" borderId="2" xfId="8" applyNumberFormat="1" applyFont="1" applyBorder="1" applyAlignment="1">
      <alignment horizontal="right" vertical="top" wrapText="1"/>
    </xf>
    <xf numFmtId="168" fontId="5" fillId="0" borderId="8" xfId="8" applyNumberFormat="1" applyFont="1" applyBorder="1" applyAlignment="1">
      <alignment vertical="top" wrapText="1"/>
    </xf>
    <xf numFmtId="0" fontId="31" fillId="6" borderId="21" xfId="8" applyFont="1" applyFill="1" applyBorder="1" applyAlignment="1">
      <alignment horizontal="right" vertical="top" wrapText="1"/>
    </xf>
    <xf numFmtId="168" fontId="8" fillId="0" borderId="0" xfId="8" applyNumberFormat="1" applyFont="1" applyAlignment="1" applyProtection="1">
      <alignment horizontal="left" vertical="top"/>
      <protection locked="0"/>
    </xf>
    <xf numFmtId="168" fontId="5" fillId="0" borderId="1" xfId="8" applyNumberFormat="1" applyFont="1" applyBorder="1" applyAlignment="1">
      <alignment vertical="top" wrapText="1"/>
    </xf>
    <xf numFmtId="168" fontId="5" fillId="0" borderId="1" xfId="8" applyNumberFormat="1" applyFont="1" applyBorder="1" applyAlignment="1">
      <alignment horizontal="right" vertical="top" wrapText="1"/>
    </xf>
    <xf numFmtId="168" fontId="9" fillId="3" borderId="1" xfId="6" applyNumberFormat="1" applyFont="1" applyFill="1" applyBorder="1" applyAlignment="1" applyProtection="1">
      <alignment vertical="center" wrapText="1"/>
      <protection locked="0"/>
    </xf>
    <xf numFmtId="168" fontId="9" fillId="0" borderId="1" xfId="6" applyNumberFormat="1" applyFont="1" applyBorder="1" applyAlignment="1">
      <alignment horizontal="center" vertical="center" wrapText="1"/>
    </xf>
    <xf numFmtId="168" fontId="9" fillId="3" borderId="1" xfId="6" applyNumberFormat="1" applyFont="1" applyFill="1" applyBorder="1" applyAlignment="1" applyProtection="1">
      <alignment horizontal="center" vertical="center" wrapText="1"/>
      <protection locked="0"/>
    </xf>
    <xf numFmtId="168" fontId="9" fillId="3" borderId="1" xfId="6" applyNumberFormat="1" applyFont="1" applyFill="1" applyBorder="1" applyAlignment="1" applyProtection="1">
      <alignment horizontal="right" vertical="center" wrapText="1" indent="1"/>
      <protection locked="0"/>
    </xf>
    <xf numFmtId="168" fontId="9" fillId="0" borderId="1" xfId="6" applyNumberFormat="1" applyFont="1" applyBorder="1" applyAlignment="1">
      <alignment horizontal="right" vertical="center" wrapText="1" indent="1"/>
    </xf>
    <xf numFmtId="168" fontId="9" fillId="3" borderId="1" xfId="6" applyNumberFormat="1" applyFont="1" applyFill="1" applyBorder="1" applyAlignment="1" applyProtection="1">
      <alignment horizontal="right" vertical="center" indent="1"/>
      <protection locked="0"/>
    </xf>
    <xf numFmtId="168" fontId="10" fillId="3" borderId="1" xfId="6" applyNumberFormat="1" applyFont="1" applyFill="1" applyBorder="1" applyAlignment="1" applyProtection="1">
      <alignment horizontal="right" vertical="center" wrapText="1" indent="1"/>
      <protection locked="0"/>
    </xf>
    <xf numFmtId="168" fontId="9" fillId="2" borderId="6" xfId="6" applyNumberFormat="1" applyFont="1" applyFill="1" applyBorder="1" applyAlignment="1">
      <alignment horizontal="right" vertical="center" wrapText="1" indent="1"/>
    </xf>
    <xf numFmtId="168" fontId="9" fillId="2" borderId="4" xfId="6" applyNumberFormat="1" applyFont="1" applyFill="1" applyBorder="1" applyAlignment="1">
      <alignment horizontal="right" vertical="center" wrapText="1" indent="1"/>
    </xf>
    <xf numFmtId="168" fontId="9" fillId="0" borderId="3" xfId="6" applyNumberFormat="1" applyFont="1" applyBorder="1" applyAlignment="1">
      <alignment horizontal="right" vertical="center" wrapText="1" indent="1"/>
    </xf>
    <xf numFmtId="168" fontId="8" fillId="0" borderId="1" xfId="6" applyNumberFormat="1" applyFont="1" applyBorder="1" applyAlignment="1">
      <alignment horizontal="right" vertical="center" wrapText="1" indent="1"/>
    </xf>
    <xf numFmtId="3" fontId="23" fillId="0" borderId="0" xfId="11" applyNumberFormat="1" applyFont="1" applyAlignment="1" applyProtection="1">
      <alignment vertical="center"/>
      <protection locked="0"/>
    </xf>
    <xf numFmtId="0" fontId="23" fillId="0" borderId="0" xfId="11" applyFont="1" applyProtection="1">
      <protection locked="0"/>
    </xf>
    <xf numFmtId="0" fontId="23" fillId="0" borderId="0" xfId="11" applyFont="1"/>
    <xf numFmtId="49" fontId="8" fillId="0" borderId="0" xfId="11" applyNumberFormat="1" applyFont="1" applyAlignment="1" applyProtection="1">
      <alignment horizontal="left" vertical="center"/>
      <protection locked="0"/>
    </xf>
    <xf numFmtId="168" fontId="8" fillId="0" borderId="0" xfId="8" applyNumberFormat="1" applyFont="1" applyAlignment="1" applyProtection="1">
      <alignment horizontal="right" vertical="top"/>
      <protection locked="0"/>
    </xf>
    <xf numFmtId="49" fontId="8" fillId="0" borderId="0" xfId="11" applyNumberFormat="1" applyFont="1" applyAlignment="1" applyProtection="1">
      <alignment horizontal="right" vertical="center"/>
      <protection locked="0"/>
    </xf>
    <xf numFmtId="0" fontId="14" fillId="0" borderId="0" xfId="11" applyFont="1" applyAlignment="1" applyProtection="1">
      <alignment horizontal="left" wrapText="1"/>
      <protection locked="0"/>
    </xf>
    <xf numFmtId="0" fontId="9" fillId="0" borderId="0" xfId="7" applyFont="1" applyAlignment="1">
      <alignment horizontal="left"/>
    </xf>
    <xf numFmtId="49" fontId="9" fillId="0" borderId="0" xfId="4" applyNumberFormat="1" applyFont="1" applyAlignment="1">
      <alignment horizontal="left" vertical="center"/>
    </xf>
    <xf numFmtId="1" fontId="9" fillId="0" borderId="0" xfId="4" applyNumberFormat="1" applyFont="1" applyAlignment="1">
      <alignment horizontal="left" vertical="center"/>
    </xf>
    <xf numFmtId="49" fontId="23" fillId="0" borderId="0" xfId="4" applyNumberFormat="1" applyFont="1" applyAlignment="1">
      <alignment horizontal="left" vertical="center"/>
    </xf>
    <xf numFmtId="0" fontId="10" fillId="0" borderId="0" xfId="11" applyFont="1" applyAlignment="1" applyProtection="1">
      <alignment horizontal="left" wrapText="1"/>
      <protection locked="0"/>
    </xf>
    <xf numFmtId="0" fontId="10" fillId="0" borderId="0" xfId="5" applyFont="1"/>
    <xf numFmtId="0" fontId="23" fillId="0" borderId="0" xfId="6" applyFont="1" applyProtection="1">
      <protection locked="0"/>
    </xf>
    <xf numFmtId="0" fontId="23" fillId="0" borderId="0" xfId="6" applyFont="1" applyAlignment="1" applyProtection="1">
      <alignment vertical="center" wrapText="1"/>
      <protection locked="0"/>
    </xf>
    <xf numFmtId="0" fontId="23" fillId="0" borderId="0" xfId="6" applyFont="1" applyAlignment="1" applyProtection="1">
      <alignment horizontal="left" vertical="center" wrapText="1"/>
      <protection locked="0"/>
    </xf>
    <xf numFmtId="0" fontId="23" fillId="0" borderId="0" xfId="7" applyFont="1"/>
    <xf numFmtId="0" fontId="10" fillId="0" borderId="0" xfId="0" applyFont="1" applyAlignment="1" applyProtection="1">
      <alignment horizontal="left" vertical="top"/>
      <protection locked="0"/>
    </xf>
    <xf numFmtId="0" fontId="9" fillId="0" borderId="0" xfId="10" applyFont="1" applyAlignment="1">
      <alignment horizontal="left" indent="6"/>
    </xf>
    <xf numFmtId="0" fontId="23" fillId="0" borderId="0" xfId="10" applyFont="1" applyAlignment="1" applyProtection="1">
      <alignment wrapText="1"/>
      <protection locked="0"/>
    </xf>
    <xf numFmtId="1" fontId="23" fillId="0" borderId="0" xfId="10" applyNumberFormat="1" applyFont="1" applyProtection="1">
      <protection locked="0"/>
    </xf>
    <xf numFmtId="0" fontId="23" fillId="0" borderId="0" xfId="10" applyFont="1"/>
    <xf numFmtId="0" fontId="14" fillId="0" borderId="0" xfId="0" applyFont="1" applyAlignment="1">
      <alignment horizontal="left" vertical="top"/>
    </xf>
    <xf numFmtId="0" fontId="24" fillId="0" borderId="0" xfId="8" applyFont="1" applyAlignment="1" applyProtection="1">
      <alignment vertical="top"/>
      <protection locked="0"/>
    </xf>
    <xf numFmtId="168" fontId="25" fillId="0" borderId="0" xfId="8" applyNumberFormat="1" applyFont="1" applyAlignment="1" applyProtection="1">
      <alignment vertical="top" wrapText="1"/>
      <protection locked="0"/>
    </xf>
    <xf numFmtId="1" fontId="24" fillId="0" borderId="0" xfId="8" applyNumberFormat="1" applyFont="1" applyAlignment="1" applyProtection="1">
      <alignment vertical="top" wrapText="1"/>
      <protection locked="0"/>
    </xf>
    <xf numFmtId="0" fontId="24" fillId="0" borderId="0" xfId="8" applyFont="1" applyAlignment="1" applyProtection="1">
      <alignment horizontal="left" vertical="top" wrapText="1"/>
      <protection locked="0"/>
    </xf>
    <xf numFmtId="168" fontId="24" fillId="0" borderId="0" xfId="8" applyNumberFormat="1" applyFont="1" applyAlignment="1" applyProtection="1">
      <alignment vertical="top" wrapText="1"/>
      <protection locked="0"/>
    </xf>
    <xf numFmtId="0" fontId="24" fillId="0" borderId="0" xfId="8" applyFont="1" applyAlignment="1">
      <alignment vertical="top"/>
    </xf>
    <xf numFmtId="1" fontId="24" fillId="0" borderId="0" xfId="8" applyNumberFormat="1" applyFont="1" applyAlignment="1">
      <alignment vertical="top"/>
    </xf>
    <xf numFmtId="168" fontId="9" fillId="0" borderId="0" xfId="10" applyNumberFormat="1" applyFont="1" applyAlignment="1" applyProtection="1">
      <alignment horizontal="right"/>
      <protection locked="0"/>
    </xf>
    <xf numFmtId="0" fontId="8" fillId="0" borderId="0" xfId="0" applyFont="1" applyAlignment="1" applyProtection="1">
      <alignment horizontal="left" vertical="top" indent="15"/>
      <protection locked="0"/>
    </xf>
    <xf numFmtId="168" fontId="9" fillId="2" borderId="1" xfId="6" applyNumberFormat="1" applyFont="1" applyFill="1" applyBorder="1" applyAlignment="1">
      <alignment horizontal="left" vertical="center" wrapText="1"/>
    </xf>
    <xf numFmtId="0" fontId="8" fillId="0" borderId="1" xfId="3" applyFont="1" applyBorder="1" applyAlignment="1">
      <alignment horizontal="right" vertical="center" wrapText="1"/>
    </xf>
    <xf numFmtId="1" fontId="8" fillId="0" borderId="1" xfId="3" applyNumberFormat="1" applyFont="1" applyBorder="1" applyAlignment="1">
      <alignment horizontal="right" vertical="center" wrapText="1"/>
    </xf>
    <xf numFmtId="168" fontId="9" fillId="0" borderId="1" xfId="4" applyNumberFormat="1" applyFont="1" applyBorder="1" applyAlignment="1">
      <alignment horizontal="right" vertical="center" wrapText="1" indent="1"/>
    </xf>
    <xf numFmtId="168" fontId="9" fillId="3" borderId="1" xfId="4" applyNumberFormat="1" applyFont="1" applyFill="1" applyBorder="1" applyAlignment="1" applyProtection="1">
      <alignment horizontal="right" vertical="center" wrapText="1" indent="1"/>
      <protection locked="0"/>
    </xf>
    <xf numFmtId="168" fontId="9" fillId="5" borderId="1" xfId="4" applyNumberFormat="1" applyFont="1" applyFill="1" applyBorder="1" applyAlignment="1" applyProtection="1">
      <alignment horizontal="right" vertical="center" wrapText="1" indent="1"/>
      <protection locked="0"/>
    </xf>
    <xf numFmtId="168" fontId="9" fillId="3" borderId="1" xfId="7" applyNumberFormat="1" applyFont="1" applyFill="1" applyBorder="1" applyAlignment="1" applyProtection="1">
      <alignment horizontal="right" indent="1"/>
      <protection locked="0"/>
    </xf>
    <xf numFmtId="168" fontId="9" fillId="0" borderId="0" xfId="8" applyNumberFormat="1" applyFont="1" applyAlignment="1" applyProtection="1">
      <alignment horizontal="center" vertical="top" wrapText="1"/>
      <protection locked="0"/>
    </xf>
    <xf numFmtId="0" fontId="16" fillId="6" borderId="13" xfId="8" applyFont="1" applyFill="1" applyBorder="1" applyAlignment="1">
      <alignment horizontal="left" vertical="top" wrapText="1" indent="1"/>
    </xf>
    <xf numFmtId="0" fontId="6" fillId="0" borderId="0" xfId="8" applyFont="1" applyAlignment="1" applyProtection="1">
      <alignment horizontal="centerContinuous" vertical="top" wrapText="1"/>
      <protection locked="0"/>
    </xf>
    <xf numFmtId="0" fontId="27" fillId="0" borderId="0" xfId="8" applyFont="1" applyAlignment="1" applyProtection="1">
      <alignment horizontal="centerContinuous" vertical="top" wrapText="1"/>
      <protection locked="0"/>
    </xf>
    <xf numFmtId="168" fontId="4" fillId="0" borderId="0" xfId="8" applyNumberFormat="1" applyFont="1" applyAlignment="1" applyProtection="1">
      <alignment horizontal="centerContinuous" vertical="top" wrapText="1"/>
      <protection locked="0"/>
    </xf>
    <xf numFmtId="0" fontId="4" fillId="0" borderId="0" xfId="8" applyFont="1" applyAlignment="1" applyProtection="1">
      <alignment horizontal="centerContinuous" vertical="top" wrapText="1"/>
      <protection locked="0"/>
    </xf>
    <xf numFmtId="3" fontId="8" fillId="0" borderId="1" xfId="10" applyNumberFormat="1" applyFont="1" applyBorder="1"/>
    <xf numFmtId="3" fontId="9" fillId="2" borderId="1" xfId="11" applyNumberFormat="1" applyFont="1" applyFill="1" applyBorder="1" applyAlignment="1" applyProtection="1">
      <alignment vertical="center"/>
      <protection locked="0"/>
    </xf>
    <xf numFmtId="3" fontId="9" fillId="0" borderId="1" xfId="11" applyNumberFormat="1" applyFont="1" applyBorder="1" applyAlignment="1" applyProtection="1">
      <alignment vertical="center"/>
      <protection locked="0"/>
    </xf>
    <xf numFmtId="168" fontId="8" fillId="0" borderId="2" xfId="6" applyNumberFormat="1" applyFont="1" applyBorder="1" applyAlignment="1">
      <alignment horizontal="right" vertical="center" wrapText="1" indent="1"/>
    </xf>
    <xf numFmtId="3" fontId="4" fillId="0" borderId="0" xfId="5" applyNumberFormat="1" applyFont="1" applyAlignment="1">
      <alignment horizontal="left" vertical="center" wrapText="1"/>
    </xf>
    <xf numFmtId="3" fontId="3" fillId="0" borderId="0" xfId="5" applyNumberFormat="1" applyFont="1" applyAlignment="1">
      <alignment horizontal="centerContinuous" vertical="center" wrapText="1"/>
    </xf>
    <xf numFmtId="3" fontId="3" fillId="0" borderId="0" xfId="5" applyNumberFormat="1" applyFont="1" applyAlignment="1">
      <alignment horizontal="center" vertical="center" wrapText="1"/>
    </xf>
    <xf numFmtId="3" fontId="7" fillId="0" borderId="0" xfId="8" applyNumberFormat="1" applyFont="1" applyAlignment="1" applyProtection="1">
      <alignment horizontal="right" vertical="top"/>
      <protection locked="0"/>
    </xf>
    <xf numFmtId="3" fontId="7" fillId="0" borderId="0" xfId="8" applyNumberFormat="1" applyFont="1" applyAlignment="1" applyProtection="1">
      <alignment horizontal="right" vertical="top" wrapText="1"/>
      <protection locked="0"/>
    </xf>
    <xf numFmtId="3" fontId="4" fillId="0" borderId="0" xfId="6" applyNumberFormat="1" applyFont="1" applyAlignment="1">
      <alignment vertical="justify"/>
    </xf>
    <xf numFmtId="3" fontId="3" fillId="0" borderId="0" xfId="6" applyNumberFormat="1" applyFont="1" applyAlignment="1">
      <alignment horizontal="right" vertical="justify"/>
    </xf>
    <xf numFmtId="3" fontId="3" fillId="0" borderId="1" xfId="5" applyNumberFormat="1" applyFont="1" applyBorder="1" applyAlignment="1">
      <alignment horizontal="center" vertical="center" wrapText="1"/>
    </xf>
    <xf numFmtId="3" fontId="4" fillId="0" borderId="1" xfId="5" applyNumberFormat="1" applyFont="1" applyBorder="1" applyAlignment="1">
      <alignment horizontal="right" vertical="center" wrapText="1"/>
    </xf>
    <xf numFmtId="3" fontId="4" fillId="3" borderId="1" xfId="5" applyNumberFormat="1" applyFont="1" applyFill="1" applyBorder="1" applyAlignment="1" applyProtection="1">
      <alignment horizontal="right" vertical="center" wrapText="1"/>
      <protection locked="0"/>
    </xf>
    <xf numFmtId="3" fontId="3" fillId="0" borderId="1" xfId="5" applyNumberFormat="1" applyFont="1" applyBorder="1" applyAlignment="1">
      <alignment horizontal="right" vertical="center" wrapText="1"/>
    </xf>
    <xf numFmtId="3" fontId="4" fillId="0" borderId="0" xfId="5" applyNumberFormat="1" applyFont="1"/>
    <xf numFmtId="3" fontId="8" fillId="0" borderId="0" xfId="8" applyNumberFormat="1" applyFont="1" applyAlignment="1" applyProtection="1">
      <alignment horizontal="right" vertical="top"/>
      <protection locked="0"/>
    </xf>
    <xf numFmtId="3" fontId="8" fillId="0" borderId="0" xfId="10" applyNumberFormat="1" applyFont="1" applyAlignment="1" applyProtection="1">
      <alignment horizontal="right" vertical="center" wrapText="1"/>
      <protection locked="0"/>
    </xf>
    <xf numFmtId="3" fontId="8" fillId="0" borderId="0" xfId="8" applyNumberFormat="1" applyFont="1" applyAlignment="1" applyProtection="1">
      <alignment horizontal="left" vertical="top"/>
      <protection locked="0"/>
    </xf>
    <xf numFmtId="3" fontId="9" fillId="0" borderId="0" xfId="10" applyNumberFormat="1" applyFont="1" applyProtection="1">
      <protection locked="0"/>
    </xf>
    <xf numFmtId="3" fontId="4" fillId="0" borderId="0" xfId="7" applyNumberFormat="1" applyFont="1"/>
    <xf numFmtId="0" fontId="25" fillId="0" borderId="4" xfId="10" applyFont="1" applyBorder="1" applyAlignment="1">
      <alignment horizontal="center" vertical="center" wrapText="1"/>
    </xf>
    <xf numFmtId="0" fontId="25" fillId="0" borderId="3" xfId="10" applyFont="1" applyBorder="1" applyAlignment="1">
      <alignment horizontal="center" vertical="center" wrapText="1"/>
    </xf>
    <xf numFmtId="0" fontId="25" fillId="0" borderId="1" xfId="10" applyFont="1" applyBorder="1" applyAlignment="1">
      <alignment vertical="center" wrapText="1"/>
    </xf>
    <xf numFmtId="0" fontId="26" fillId="0" borderId="1" xfId="10" applyFont="1" applyBorder="1" applyAlignment="1">
      <alignment vertical="center" wrapText="1"/>
    </xf>
    <xf numFmtId="3" fontId="24" fillId="0" borderId="1" xfId="10" applyNumberFormat="1" applyFont="1" applyBorder="1" applyAlignment="1">
      <alignment horizontal="center" vertical="center"/>
    </xf>
    <xf numFmtId="3" fontId="26" fillId="0" borderId="1" xfId="10" applyNumberFormat="1" applyFont="1" applyBorder="1" applyAlignment="1">
      <alignment horizontal="center" vertical="center"/>
    </xf>
    <xf numFmtId="0" fontId="24" fillId="0" borderId="4" xfId="10" applyFont="1" applyBorder="1" applyAlignment="1">
      <alignment horizontal="center" vertical="center" wrapText="1"/>
    </xf>
    <xf numFmtId="0" fontId="26" fillId="0" borderId="4" xfId="10" applyFont="1" applyBorder="1" applyAlignment="1">
      <alignment horizontal="center" vertical="center" wrapText="1"/>
    </xf>
    <xf numFmtId="0" fontId="26" fillId="0" borderId="4" xfId="10" applyFont="1" applyBorder="1" applyAlignment="1">
      <alignment horizontal="center" wrapText="1"/>
    </xf>
    <xf numFmtId="49" fontId="24" fillId="0" borderId="4" xfId="10" applyNumberFormat="1" applyFont="1" applyBorder="1" applyAlignment="1">
      <alignment horizontal="center" vertical="center" wrapText="1"/>
    </xf>
    <xf numFmtId="49" fontId="25" fillId="0" borderId="1" xfId="10" applyNumberFormat="1" applyFont="1" applyBorder="1" applyAlignment="1">
      <alignment horizontal="center" vertical="center" wrapText="1"/>
    </xf>
    <xf numFmtId="0" fontId="25" fillId="0" borderId="1" xfId="10" applyFont="1" applyBorder="1" applyAlignment="1">
      <alignment horizontal="center" vertical="center" wrapText="1"/>
    </xf>
    <xf numFmtId="0" fontId="24" fillId="0" borderId="1" xfId="10" applyFont="1" applyBorder="1" applyAlignment="1">
      <alignment wrapText="1"/>
    </xf>
    <xf numFmtId="49" fontId="24" fillId="0" borderId="1" xfId="10" applyNumberFormat="1" applyFont="1" applyBorder="1" applyAlignment="1">
      <alignment horizontal="center" wrapText="1"/>
    </xf>
    <xf numFmtId="49" fontId="26" fillId="0" borderId="1" xfId="10" applyNumberFormat="1" applyFont="1" applyBorder="1" applyAlignment="1">
      <alignment horizontal="center" wrapText="1"/>
    </xf>
    <xf numFmtId="0" fontId="24" fillId="0" borderId="1" xfId="10" applyFont="1" applyBorder="1" applyAlignment="1">
      <alignment horizontal="center" wrapText="1"/>
    </xf>
    <xf numFmtId="0" fontId="26" fillId="0" borderId="1" xfId="10" applyFont="1" applyBorder="1" applyAlignment="1">
      <alignment horizontal="center" wrapText="1"/>
    </xf>
    <xf numFmtId="0" fontId="24" fillId="0" borderId="1" xfId="10" applyFont="1" applyBorder="1" applyAlignment="1">
      <alignment horizontal="centerContinuous" wrapText="1"/>
    </xf>
    <xf numFmtId="49" fontId="25" fillId="0" borderId="1" xfId="10" applyNumberFormat="1" applyFont="1" applyBorder="1" applyAlignment="1">
      <alignment horizontal="centerContinuous" wrapText="1"/>
    </xf>
    <xf numFmtId="0" fontId="23" fillId="0" borderId="3" xfId="10" applyFont="1" applyBorder="1" applyAlignment="1">
      <alignment horizontal="center" vertical="center" wrapText="1"/>
    </xf>
    <xf numFmtId="0" fontId="23" fillId="0" borderId="1" xfId="10" applyFont="1" applyBorder="1" applyAlignment="1">
      <alignment horizontal="center" vertical="center" wrapText="1"/>
    </xf>
    <xf numFmtId="168" fontId="4" fillId="0" borderId="0" xfId="0" applyNumberFormat="1" applyFont="1" applyAlignment="1">
      <alignment horizontal="right" vertical="top" wrapText="1"/>
    </xf>
    <xf numFmtId="0" fontId="7" fillId="0" borderId="1" xfId="8" applyFont="1" applyBorder="1" applyAlignment="1">
      <alignment vertical="top" wrapText="1"/>
    </xf>
    <xf numFmtId="0" fontId="7" fillId="0" borderId="1" xfId="8" applyFont="1" applyBorder="1" applyAlignment="1">
      <alignment vertical="top"/>
    </xf>
    <xf numFmtId="0" fontId="7" fillId="0" borderId="1" xfId="11" applyFont="1" applyBorder="1" applyAlignment="1">
      <alignment horizontal="right"/>
    </xf>
    <xf numFmtId="0" fontId="7" fillId="0" borderId="0" xfId="11" applyFont="1" applyAlignment="1">
      <alignment horizontal="center"/>
    </xf>
    <xf numFmtId="0" fontId="8" fillId="0" borderId="1" xfId="6" applyFont="1" applyBorder="1" applyAlignment="1">
      <alignment horizontal="right"/>
    </xf>
    <xf numFmtId="0" fontId="9" fillId="0" borderId="0" xfId="7" applyFont="1" applyAlignment="1">
      <alignment horizontal="center"/>
    </xf>
    <xf numFmtId="0" fontId="9" fillId="0" borderId="1" xfId="7" applyFont="1" applyBorder="1"/>
    <xf numFmtId="0" fontId="7" fillId="0" borderId="0" xfId="6" applyFont="1" applyAlignment="1">
      <alignment horizontal="center"/>
    </xf>
    <xf numFmtId="0" fontId="7" fillId="0" borderId="1" xfId="6" applyFont="1" applyBorder="1" applyAlignment="1">
      <alignment horizontal="right"/>
    </xf>
    <xf numFmtId="3" fontId="3" fillId="0" borderId="0" xfId="5" applyNumberFormat="1" applyFont="1" applyAlignment="1" applyProtection="1">
      <alignment horizontal="center" vertical="center" wrapText="1"/>
      <protection locked="0"/>
    </xf>
    <xf numFmtId="0" fontId="24" fillId="0" borderId="0" xfId="7" applyFont="1"/>
    <xf numFmtId="0" fontId="23" fillId="0" borderId="1" xfId="5" applyFont="1" applyBorder="1" applyAlignment="1">
      <alignment horizontal="center" vertical="center" wrapText="1"/>
    </xf>
    <xf numFmtId="49" fontId="23" fillId="0" borderId="1" xfId="5" applyNumberFormat="1" applyFont="1" applyBorder="1" applyAlignment="1">
      <alignment horizontal="center" vertical="center" wrapText="1"/>
    </xf>
    <xf numFmtId="3" fontId="23" fillId="0" borderId="1" xfId="5" applyNumberFormat="1" applyFont="1" applyBorder="1" applyAlignment="1">
      <alignment horizontal="center" vertical="center" wrapText="1"/>
    </xf>
    <xf numFmtId="0" fontId="25" fillId="0" borderId="0" xfId="6" applyFont="1" applyAlignment="1" applyProtection="1">
      <alignment horizontal="centerContinuous"/>
      <protection locked="0"/>
    </xf>
    <xf numFmtId="0" fontId="25" fillId="0" borderId="0" xfId="6" applyFont="1" applyAlignment="1">
      <alignment vertical="justify" wrapText="1"/>
    </xf>
    <xf numFmtId="49" fontId="25" fillId="2" borderId="1" xfId="6" applyNumberFormat="1" applyFont="1" applyFill="1" applyBorder="1" applyAlignment="1">
      <alignment vertical="justify" wrapText="1"/>
    </xf>
    <xf numFmtId="49" fontId="24" fillId="0" borderId="1" xfId="6" applyNumberFormat="1" applyFont="1" applyBorder="1" applyAlignment="1">
      <alignment horizontal="center" vertical="center" wrapText="1"/>
    </xf>
    <xf numFmtId="49" fontId="24" fillId="0" borderId="1" xfId="6" applyNumberFormat="1" applyFont="1" applyBorder="1" applyAlignment="1">
      <alignment horizontal="center" vertical="center"/>
    </xf>
    <xf numFmtId="49" fontId="26" fillId="0" borderId="1" xfId="6" applyNumberFormat="1" applyFont="1" applyBorder="1" applyAlignment="1">
      <alignment horizontal="center" vertical="center" wrapText="1"/>
    </xf>
    <xf numFmtId="49" fontId="26" fillId="0" borderId="2" xfId="6" applyNumberFormat="1" applyFont="1" applyBorder="1" applyAlignment="1">
      <alignment horizontal="center" vertical="center" wrapText="1"/>
    </xf>
    <xf numFmtId="49" fontId="24" fillId="2" borderId="5" xfId="6" applyNumberFormat="1" applyFont="1" applyFill="1" applyBorder="1" applyAlignment="1">
      <alignment horizontal="center" vertical="center" wrapText="1"/>
    </xf>
    <xf numFmtId="49" fontId="24" fillId="0" borderId="3" xfId="6" applyNumberFormat="1" applyFont="1" applyBorder="1" applyAlignment="1">
      <alignment horizontal="center" vertical="center" wrapText="1"/>
    </xf>
    <xf numFmtId="49" fontId="25" fillId="0" borderId="1" xfId="6" applyNumberFormat="1" applyFont="1" applyBorder="1" applyAlignment="1">
      <alignment horizontal="center" vertical="center" wrapText="1"/>
    </xf>
    <xf numFmtId="0" fontId="24" fillId="0" borderId="0" xfId="7" applyFont="1" applyProtection="1">
      <protection locked="0"/>
    </xf>
    <xf numFmtId="0" fontId="24" fillId="0" borderId="0" xfId="6" applyFont="1" applyProtection="1">
      <protection locked="0"/>
    </xf>
    <xf numFmtId="0" fontId="25" fillId="0" borderId="0" xfId="6" applyFont="1" applyProtection="1">
      <protection locked="0"/>
    </xf>
    <xf numFmtId="0" fontId="26" fillId="0" borderId="0" xfId="7" applyFont="1"/>
    <xf numFmtId="0" fontId="23" fillId="0" borderId="1" xfId="6" applyFont="1" applyBorder="1" applyAlignment="1">
      <alignment horizontal="centerContinuous"/>
    </xf>
    <xf numFmtId="0" fontId="23" fillId="0" borderId="1" xfId="6" applyFont="1" applyBorder="1" applyAlignment="1">
      <alignment horizontal="center"/>
    </xf>
    <xf numFmtId="0" fontId="23" fillId="0" borderId="1" xfId="6" applyFont="1" applyBorder="1" applyAlignment="1">
      <alignment horizontal="center" vertical="center" wrapText="1"/>
    </xf>
    <xf numFmtId="0" fontId="26" fillId="0" borderId="1" xfId="3" applyFont="1" applyBorder="1" applyAlignment="1">
      <alignment horizontal="center" vertical="center" wrapText="1"/>
    </xf>
    <xf numFmtId="49" fontId="26" fillId="0" borderId="3" xfId="3" applyNumberFormat="1" applyFont="1" applyBorder="1" applyAlignment="1">
      <alignment horizontal="center" vertical="center" wrapText="1"/>
    </xf>
    <xf numFmtId="0" fontId="23" fillId="0" borderId="1" xfId="3" applyFont="1" applyBorder="1" applyAlignment="1">
      <alignment horizontal="center" vertical="center" wrapText="1"/>
    </xf>
    <xf numFmtId="49" fontId="23" fillId="0" borderId="3" xfId="3" applyNumberFormat="1" applyFont="1" applyBorder="1" applyAlignment="1">
      <alignment horizontal="center" vertical="center" wrapText="1"/>
    </xf>
    <xf numFmtId="0" fontId="23" fillId="0" borderId="0" xfId="3" applyFont="1"/>
    <xf numFmtId="0" fontId="26" fillId="0" borderId="1" xfId="3" applyFont="1" applyBorder="1" applyAlignment="1">
      <alignment horizontal="center"/>
    </xf>
    <xf numFmtId="49" fontId="26" fillId="0" borderId="1" xfId="3" applyNumberFormat="1" applyFont="1" applyBorder="1" applyAlignment="1">
      <alignment horizontal="center" vertical="center" wrapText="1"/>
    </xf>
    <xf numFmtId="0" fontId="26" fillId="0" borderId="0" xfId="7" applyFont="1" applyAlignment="1">
      <alignment horizontal="center"/>
    </xf>
    <xf numFmtId="0" fontId="23" fillId="0" borderId="1" xfId="4" applyFont="1" applyBorder="1" applyAlignment="1">
      <alignment horizontal="center" vertical="center" wrapText="1"/>
    </xf>
    <xf numFmtId="49" fontId="23" fillId="0" borderId="3" xfId="4" applyNumberFormat="1" applyFont="1" applyBorder="1" applyAlignment="1">
      <alignment horizontal="center" vertical="center" wrapText="1"/>
    </xf>
    <xf numFmtId="0" fontId="23" fillId="0" borderId="3" xfId="4" applyFont="1" applyBorder="1" applyAlignment="1">
      <alignment horizontal="center" vertical="center" wrapText="1"/>
    </xf>
    <xf numFmtId="0" fontId="8" fillId="0" borderId="2" xfId="4" applyFont="1" applyBorder="1" applyAlignment="1">
      <alignment horizontal="centerContinuous" vertical="center" wrapText="1"/>
    </xf>
    <xf numFmtId="0" fontId="8" fillId="0" borderId="7" xfId="4" applyFont="1" applyBorder="1" applyAlignment="1">
      <alignment horizontal="centerContinuous" vertical="center" wrapText="1"/>
    </xf>
    <xf numFmtId="0" fontId="8" fillId="0" borderId="3" xfId="4" applyFont="1" applyBorder="1" applyAlignment="1">
      <alignment horizontal="centerContinuous" vertical="center" wrapText="1"/>
    </xf>
    <xf numFmtId="49" fontId="25" fillId="0" borderId="7" xfId="4" applyNumberFormat="1" applyFont="1" applyBorder="1" applyAlignment="1">
      <alignment horizontal="center" vertical="center" wrapText="1"/>
    </xf>
    <xf numFmtId="49" fontId="25" fillId="0" borderId="3" xfId="4" applyNumberFormat="1" applyFont="1" applyBorder="1" applyAlignment="1">
      <alignment horizontal="center" vertical="center" wrapText="1"/>
    </xf>
    <xf numFmtId="49" fontId="25" fillId="0" borderId="1" xfId="4" applyNumberFormat="1" applyFont="1" applyBorder="1" applyAlignment="1">
      <alignment horizontal="left" vertical="center" wrapText="1"/>
    </xf>
    <xf numFmtId="49" fontId="24" fillId="0" borderId="1" xfId="4" applyNumberFormat="1" applyFont="1" applyBorder="1" applyAlignment="1">
      <alignment horizontal="center" vertical="center" wrapText="1"/>
    </xf>
    <xf numFmtId="49" fontId="26" fillId="0" borderId="1" xfId="4" applyNumberFormat="1" applyFont="1" applyBorder="1" applyAlignment="1">
      <alignment horizontal="center" vertical="center" wrapText="1"/>
    </xf>
    <xf numFmtId="49" fontId="25" fillId="0" borderId="1" xfId="4" applyNumberFormat="1" applyFont="1" applyBorder="1" applyAlignment="1">
      <alignment horizontal="center" vertical="center" wrapText="1"/>
    </xf>
    <xf numFmtId="3" fontId="4" fillId="0" borderId="1" xfId="6" applyNumberFormat="1" applyFont="1" applyBorder="1" applyAlignment="1" applyProtection="1">
      <alignment horizontal="right"/>
      <protection locked="0"/>
    </xf>
    <xf numFmtId="0" fontId="23" fillId="0" borderId="0" xfId="9" applyFont="1" applyAlignment="1">
      <alignment horizontal="center" wrapText="1"/>
    </xf>
    <xf numFmtId="0" fontId="23" fillId="0" borderId="0" xfId="9" applyFont="1" applyAlignment="1">
      <alignment wrapText="1"/>
    </xf>
    <xf numFmtId="0" fontId="23" fillId="0" borderId="1" xfId="9" applyFont="1" applyBorder="1" applyAlignment="1">
      <alignment horizontal="center" vertical="center" wrapText="1"/>
    </xf>
    <xf numFmtId="49" fontId="23" fillId="0" borderId="1" xfId="9" applyNumberFormat="1" applyFont="1" applyBorder="1" applyAlignment="1">
      <alignment horizontal="center" vertical="center" wrapText="1"/>
    </xf>
    <xf numFmtId="167" fontId="8" fillId="0" borderId="0" xfId="8" applyNumberFormat="1" applyFont="1" applyAlignment="1">
      <alignment horizontal="center" vertical="top"/>
    </xf>
    <xf numFmtId="0" fontId="9" fillId="0" borderId="1" xfId="6" applyFont="1" applyBorder="1" applyAlignment="1">
      <alignment horizontal="left" indent="1"/>
    </xf>
    <xf numFmtId="0" fontId="9" fillId="0" borderId="1" xfId="6" applyFont="1" applyBorder="1" applyAlignment="1">
      <alignment horizontal="left" vertical="justify" indent="1"/>
    </xf>
    <xf numFmtId="1" fontId="8" fillId="3" borderId="1" xfId="9" applyNumberFormat="1" applyFont="1" applyFill="1" applyBorder="1" applyAlignment="1" applyProtection="1">
      <alignment wrapText="1"/>
      <protection locked="0"/>
    </xf>
    <xf numFmtId="3" fontId="8" fillId="0" borderId="1" xfId="9" applyNumberFormat="1" applyFont="1" applyBorder="1" applyAlignment="1">
      <alignment wrapText="1"/>
    </xf>
    <xf numFmtId="168" fontId="34" fillId="3" borderId="1" xfId="8" applyNumberFormat="1" applyFont="1" applyFill="1" applyBorder="1" applyAlignment="1" applyProtection="1">
      <alignment vertical="top" wrapText="1"/>
      <protection locked="0"/>
    </xf>
    <xf numFmtId="0" fontId="35" fillId="6" borderId="22" xfId="8" applyFont="1" applyFill="1" applyBorder="1" applyAlignment="1">
      <alignment vertical="top" wrapText="1"/>
    </xf>
    <xf numFmtId="168" fontId="3" fillId="0" borderId="23" xfId="8" applyNumberFormat="1" applyFont="1" applyBorder="1" applyAlignment="1">
      <alignment horizontal="center" vertical="top" wrapText="1"/>
    </xf>
    <xf numFmtId="168" fontId="23" fillId="0" borderId="5" xfId="8" applyNumberFormat="1" applyFont="1" applyBorder="1" applyAlignment="1">
      <alignment horizontal="center" vertical="top" wrapText="1"/>
    </xf>
    <xf numFmtId="49" fontId="3" fillId="0" borderId="17" xfId="8" applyNumberFormat="1" applyFont="1" applyBorder="1" applyAlignment="1">
      <alignment horizontal="center" vertical="center" wrapText="1"/>
    </xf>
    <xf numFmtId="168" fontId="3" fillId="0" borderId="24" xfId="8" applyNumberFormat="1" applyFont="1" applyBorder="1" applyAlignment="1">
      <alignment horizontal="center" vertical="top" wrapText="1"/>
    </xf>
    <xf numFmtId="49" fontId="23" fillId="0" borderId="13" xfId="8" applyNumberFormat="1" applyFont="1" applyBorder="1" applyAlignment="1">
      <alignment horizontal="center" vertical="center" wrapText="1"/>
    </xf>
    <xf numFmtId="168" fontId="23" fillId="0" borderId="25" xfId="8" applyNumberFormat="1" applyFont="1" applyBorder="1" applyAlignment="1">
      <alignment horizontal="center" vertical="top" wrapText="1"/>
    </xf>
    <xf numFmtId="0" fontId="15" fillId="6" borderId="13" xfId="8" applyFont="1" applyFill="1" applyBorder="1" applyAlignment="1">
      <alignment horizontal="left" vertical="top" wrapText="1"/>
    </xf>
    <xf numFmtId="168" fontId="4" fillId="2" borderId="25" xfId="0" applyNumberFormat="1" applyFont="1" applyFill="1" applyBorder="1" applyAlignment="1">
      <alignment vertical="top" wrapText="1"/>
    </xf>
    <xf numFmtId="168" fontId="4" fillId="3" borderId="25" xfId="8" applyNumberFormat="1" applyFont="1" applyFill="1" applyBorder="1" applyAlignment="1" applyProtection="1">
      <alignment vertical="top" wrapText="1"/>
      <protection locked="0"/>
    </xf>
    <xf numFmtId="168" fontId="4" fillId="5" borderId="25" xfId="8" applyNumberFormat="1" applyFont="1" applyFill="1" applyBorder="1" applyAlignment="1" applyProtection="1">
      <alignment vertical="top" wrapText="1"/>
      <protection locked="0"/>
    </xf>
    <xf numFmtId="0" fontId="16" fillId="6" borderId="13" xfId="8" applyFont="1" applyFill="1" applyBorder="1" applyAlignment="1">
      <alignment vertical="top"/>
    </xf>
    <xf numFmtId="168" fontId="4" fillId="7" borderId="25" xfId="8" applyNumberFormat="1" applyFont="1" applyFill="1" applyBorder="1" applyAlignment="1" applyProtection="1">
      <alignment vertical="top" wrapText="1"/>
      <protection locked="0"/>
    </xf>
    <xf numFmtId="0" fontId="31" fillId="6" borderId="13" xfId="8" applyFont="1" applyFill="1" applyBorder="1" applyAlignment="1">
      <alignment horizontal="right" vertical="top"/>
    </xf>
    <xf numFmtId="168" fontId="5" fillId="0" borderId="25" xfId="8" applyNumberFormat="1" applyFont="1" applyBorder="1" applyAlignment="1">
      <alignment vertical="top" wrapText="1"/>
    </xf>
    <xf numFmtId="168" fontId="4" fillId="0" borderId="25" xfId="0" applyNumberFormat="1" applyFont="1" applyBorder="1" applyAlignment="1">
      <alignment vertical="top" wrapText="1"/>
    </xf>
    <xf numFmtId="168" fontId="4" fillId="4" borderId="25" xfId="8" applyNumberFormat="1" applyFont="1" applyFill="1" applyBorder="1" applyAlignment="1" applyProtection="1">
      <alignment vertical="top" wrapText="1"/>
      <protection locked="0"/>
    </xf>
    <xf numFmtId="1" fontId="16" fillId="6" borderId="13" xfId="8" applyNumberFormat="1" applyFont="1" applyFill="1" applyBorder="1" applyAlignment="1">
      <alignment vertical="top" wrapText="1"/>
    </xf>
    <xf numFmtId="0" fontId="33" fillId="6" borderId="13" xfId="8" applyFont="1" applyFill="1" applyBorder="1" applyAlignment="1">
      <alignment horizontal="left" vertical="top" indent="1"/>
    </xf>
    <xf numFmtId="168" fontId="34" fillId="3" borderId="25" xfId="8" applyNumberFormat="1" applyFont="1" applyFill="1" applyBorder="1" applyAlignment="1" applyProtection="1">
      <alignment vertical="top" wrapText="1"/>
      <protection locked="0"/>
    </xf>
    <xf numFmtId="1" fontId="33" fillId="6" borderId="13" xfId="8" applyNumberFormat="1" applyFont="1" applyFill="1" applyBorder="1" applyAlignment="1">
      <alignment horizontal="left" vertical="top" indent="1"/>
    </xf>
    <xf numFmtId="0" fontId="33" fillId="6" borderId="13" xfId="8" applyFont="1" applyFill="1" applyBorder="1" applyAlignment="1">
      <alignment horizontal="left" vertical="top" wrapText="1" indent="1"/>
    </xf>
    <xf numFmtId="1" fontId="31" fillId="6" borderId="13" xfId="8" applyNumberFormat="1" applyFont="1" applyFill="1" applyBorder="1" applyAlignment="1">
      <alignment horizontal="right" vertical="top"/>
    </xf>
    <xf numFmtId="1" fontId="16" fillId="6" borderId="13" xfId="8" applyNumberFormat="1" applyFont="1" applyFill="1" applyBorder="1" applyAlignment="1">
      <alignment vertical="top"/>
    </xf>
    <xf numFmtId="168" fontId="4" fillId="0" borderId="25" xfId="8" applyNumberFormat="1" applyFont="1" applyBorder="1" applyAlignment="1">
      <alignment vertical="top" wrapText="1"/>
    </xf>
    <xf numFmtId="1" fontId="16" fillId="6" borderId="13" xfId="0" applyNumberFormat="1" applyFont="1" applyFill="1" applyBorder="1" applyAlignment="1">
      <alignment vertical="top" wrapText="1"/>
    </xf>
    <xf numFmtId="0" fontId="16" fillId="6" borderId="13" xfId="0" applyFont="1" applyFill="1" applyBorder="1" applyAlignment="1">
      <alignment vertical="top"/>
    </xf>
    <xf numFmtId="1" fontId="15" fillId="6" borderId="13" xfId="8" applyNumberFormat="1" applyFont="1" applyFill="1" applyBorder="1" applyAlignment="1">
      <alignment vertical="top" wrapText="1"/>
    </xf>
    <xf numFmtId="49" fontId="16" fillId="6" borderId="13" xfId="8" applyNumberFormat="1" applyFont="1" applyFill="1" applyBorder="1" applyAlignment="1">
      <alignment vertical="top"/>
    </xf>
    <xf numFmtId="1" fontId="31" fillId="6" borderId="13" xfId="8" applyNumberFormat="1" applyFont="1" applyFill="1" applyBorder="1" applyAlignment="1">
      <alignment horizontal="right" vertical="top" wrapText="1"/>
    </xf>
    <xf numFmtId="168" fontId="5" fillId="0" borderId="25" xfId="8" applyNumberFormat="1" applyFont="1" applyBorder="1" applyAlignment="1">
      <alignment horizontal="right" vertical="top" wrapText="1"/>
    </xf>
    <xf numFmtId="0" fontId="16" fillId="6" borderId="13" xfId="8" applyFont="1" applyFill="1" applyBorder="1" applyAlignment="1">
      <alignment horizontal="left" vertical="top" indent="1"/>
    </xf>
    <xf numFmtId="1" fontId="16" fillId="6" borderId="13" xfId="0" applyNumberFormat="1" applyFont="1" applyFill="1" applyBorder="1" applyAlignment="1">
      <alignment vertical="top"/>
    </xf>
    <xf numFmtId="168" fontId="4" fillId="0" borderId="25" xfId="0" applyNumberFormat="1" applyFont="1" applyBorder="1" applyAlignment="1">
      <alignment vertical="top"/>
    </xf>
    <xf numFmtId="1" fontId="16" fillId="6" borderId="21" xfId="0" applyNumberFormat="1" applyFont="1" applyFill="1" applyBorder="1" applyAlignment="1">
      <alignment vertical="top"/>
    </xf>
    <xf numFmtId="168" fontId="4" fillId="0" borderId="26" xfId="0" applyNumberFormat="1" applyFont="1" applyBorder="1" applyAlignment="1">
      <alignment vertical="top"/>
    </xf>
    <xf numFmtId="49" fontId="35" fillId="6" borderId="22" xfId="8" applyNumberFormat="1" applyFont="1" applyFill="1" applyBorder="1" applyAlignment="1">
      <alignment vertical="center" wrapText="1"/>
    </xf>
    <xf numFmtId="0" fontId="7" fillId="0" borderId="0" xfId="8" applyFont="1" applyAlignment="1" applyProtection="1">
      <alignment horizontal="left" vertical="top"/>
      <protection locked="0"/>
    </xf>
    <xf numFmtId="4" fontId="4" fillId="0" borderId="0" xfId="5" applyNumberFormat="1" applyFont="1" applyAlignment="1">
      <alignment horizontal="left" vertical="center" wrapText="1"/>
    </xf>
    <xf numFmtId="4" fontId="3" fillId="0" borderId="0" xfId="5" applyNumberFormat="1" applyFont="1" applyAlignment="1">
      <alignment horizontal="centerContinuous" vertical="center" wrapText="1"/>
    </xf>
    <xf numFmtId="4" fontId="3" fillId="0" borderId="0" xfId="5" applyNumberFormat="1" applyFont="1" applyAlignment="1">
      <alignment horizontal="center" vertical="center" wrapText="1"/>
    </xf>
    <xf numFmtId="4" fontId="4" fillId="0" borderId="0" xfId="6" applyNumberFormat="1" applyFont="1" applyAlignment="1">
      <alignment horizontal="center"/>
    </xf>
    <xf numFmtId="4" fontId="4" fillId="0" borderId="0" xfId="6" applyNumberFormat="1" applyFont="1" applyAlignment="1">
      <alignment vertical="justify"/>
    </xf>
    <xf numFmtId="4" fontId="3" fillId="0" borderId="1" xfId="5" applyNumberFormat="1" applyFont="1" applyBorder="1" applyAlignment="1">
      <alignment horizontal="center" vertical="center" wrapText="1"/>
    </xf>
    <xf numFmtId="4" fontId="4" fillId="0" borderId="1" xfId="5" applyNumberFormat="1" applyFont="1" applyBorder="1" applyAlignment="1">
      <alignment horizontal="right" vertical="center" wrapText="1"/>
    </xf>
    <xf numFmtId="4" fontId="4" fillId="3" borderId="1" xfId="5" applyNumberFormat="1" applyFont="1" applyFill="1" applyBorder="1" applyAlignment="1" applyProtection="1">
      <alignment horizontal="right" vertical="center" wrapText="1"/>
      <protection locked="0"/>
    </xf>
    <xf numFmtId="4" fontId="3" fillId="0" borderId="1" xfId="5" applyNumberFormat="1" applyFont="1" applyBorder="1" applyAlignment="1">
      <alignment horizontal="right" vertical="center" wrapText="1"/>
    </xf>
    <xf numFmtId="4" fontId="4" fillId="0" borderId="0" xfId="5" applyNumberFormat="1" applyFont="1"/>
    <xf numFmtId="4" fontId="8" fillId="0" borderId="0" xfId="10" applyNumberFormat="1" applyFont="1" applyAlignment="1" applyProtection="1">
      <alignment horizontal="right" vertical="center" wrapText="1"/>
      <protection locked="0"/>
    </xf>
    <xf numFmtId="4" fontId="9" fillId="0" borderId="0" xfId="10" applyNumberFormat="1" applyFont="1" applyProtection="1">
      <protection locked="0"/>
    </xf>
    <xf numFmtId="4" fontId="4" fillId="0" borderId="0" xfId="7" applyNumberFormat="1" applyFont="1"/>
    <xf numFmtId="168" fontId="16" fillId="6" borderId="13" xfId="0" applyNumberFormat="1" applyFont="1" applyFill="1" applyBorder="1" applyAlignment="1">
      <alignment vertical="top"/>
    </xf>
    <xf numFmtId="1" fontId="8" fillId="0" borderId="1" xfId="10" applyNumberFormat="1" applyFont="1" applyBorder="1"/>
    <xf numFmtId="168" fontId="9" fillId="0" borderId="0" xfId="7" applyNumberFormat="1" applyFont="1" applyProtection="1">
      <protection locked="0"/>
    </xf>
    <xf numFmtId="164" fontId="9" fillId="0" borderId="0" xfId="9" applyNumberFormat="1" applyFont="1" applyAlignment="1">
      <alignment wrapText="1"/>
    </xf>
    <xf numFmtId="164" fontId="8" fillId="0" borderId="0" xfId="10" applyNumberFormat="1" applyFont="1" applyAlignment="1" applyProtection="1">
      <alignment horizontal="right" vertical="center" wrapText="1"/>
      <protection locked="0"/>
    </xf>
    <xf numFmtId="164" fontId="8" fillId="0" borderId="0" xfId="8" applyNumberFormat="1" applyFont="1" applyAlignment="1" applyProtection="1">
      <alignment horizontal="right" vertical="top" wrapText="1"/>
      <protection locked="0"/>
    </xf>
    <xf numFmtId="165" fontId="9" fillId="0" borderId="0" xfId="11" applyNumberFormat="1" applyFont="1" applyProtection="1">
      <protection locked="0"/>
    </xf>
    <xf numFmtId="164" fontId="9" fillId="0" borderId="0" xfId="11" applyNumberFormat="1" applyFont="1" applyProtection="1">
      <protection locked="0"/>
    </xf>
    <xf numFmtId="168" fontId="4" fillId="0" borderId="0" xfId="8" applyNumberFormat="1" applyFont="1" applyAlignment="1">
      <alignment vertical="top"/>
    </xf>
    <xf numFmtId="0" fontId="4" fillId="0" borderId="0" xfId="10" applyFont="1" applyAlignment="1">
      <alignment horizontal="left" wrapText="1"/>
    </xf>
    <xf numFmtId="0" fontId="23" fillId="0" borderId="27" xfId="10" applyFont="1" applyBorder="1" applyAlignment="1">
      <alignment horizontal="left" wrapText="1"/>
    </xf>
    <xf numFmtId="0" fontId="8" fillId="0" borderId="0" xfId="8" applyFont="1" applyAlignment="1">
      <alignment horizontal="left" vertical="top" wrapText="1"/>
    </xf>
    <xf numFmtId="166" fontId="9" fillId="0" borderId="28" xfId="8" applyNumberFormat="1" applyFont="1" applyBorder="1" applyAlignment="1">
      <alignment horizontal="left" vertical="top" wrapText="1"/>
    </xf>
    <xf numFmtId="0" fontId="8" fillId="0" borderId="0" xfId="11" applyFont="1" applyAlignment="1">
      <alignment horizontal="center" wrapText="1"/>
    </xf>
    <xf numFmtId="0" fontId="8" fillId="0" borderId="0" xfId="11" applyFont="1" applyAlignment="1" applyProtection="1">
      <alignment horizontal="left"/>
      <protection locked="0"/>
    </xf>
    <xf numFmtId="0" fontId="26" fillId="0" borderId="0" xfId="11" applyFont="1" applyAlignment="1" applyProtection="1">
      <alignment horizontal="left" vertical="center" wrapText="1"/>
      <protection locked="0"/>
    </xf>
    <xf numFmtId="0" fontId="7" fillId="0" borderId="0" xfId="11" applyFont="1" applyAlignment="1">
      <alignment horizontal="left"/>
    </xf>
    <xf numFmtId="0" fontId="7" fillId="0" borderId="0" xfId="11" applyFont="1" applyAlignment="1">
      <alignment horizontal="right"/>
    </xf>
    <xf numFmtId="167" fontId="8" fillId="0" borderId="28" xfId="8" applyNumberFormat="1" applyFont="1" applyBorder="1" applyAlignment="1">
      <alignment horizontal="left" vertical="top" wrapText="1"/>
    </xf>
    <xf numFmtId="0" fontId="8" fillId="0" borderId="2" xfId="6" applyFont="1" applyBorder="1" applyAlignment="1">
      <alignment horizontal="center" vertical="center" wrapText="1"/>
    </xf>
    <xf numFmtId="0" fontId="8" fillId="0" borderId="3" xfId="6" applyFont="1" applyBorder="1" applyAlignment="1">
      <alignment horizontal="center" vertical="center" wrapText="1"/>
    </xf>
    <xf numFmtId="0" fontId="3" fillId="0" borderId="0" xfId="6" applyFont="1" applyAlignment="1">
      <alignment horizontal="left"/>
    </xf>
    <xf numFmtId="0" fontId="9" fillId="0" borderId="0" xfId="6" applyFont="1" applyAlignment="1">
      <alignment horizontal="left"/>
    </xf>
    <xf numFmtId="0" fontId="8" fillId="0" borderId="0" xfId="6" applyFont="1" applyAlignment="1">
      <alignment horizontal="left"/>
    </xf>
    <xf numFmtId="167" fontId="8" fillId="0" borderId="0" xfId="6" applyNumberFormat="1" applyFont="1" applyAlignment="1">
      <alignment horizontal="left" vertical="justify" wrapText="1"/>
    </xf>
    <xf numFmtId="0" fontId="9" fillId="0" borderId="0" xfId="6" applyFont="1" applyAlignment="1">
      <alignment horizontal="right" vertical="justify" wrapText="1"/>
    </xf>
    <xf numFmtId="0" fontId="8" fillId="0" borderId="8" xfId="6" applyFont="1" applyBorder="1" applyAlignment="1">
      <alignment horizontal="center" vertical="center" wrapText="1"/>
    </xf>
    <xf numFmtId="0" fontId="8" fillId="0" borderId="11" xfId="6" applyFont="1" applyBorder="1" applyAlignment="1">
      <alignment horizontal="center" vertical="center" wrapText="1"/>
    </xf>
    <xf numFmtId="0" fontId="8" fillId="0" borderId="9" xfId="6" applyFont="1" applyBorder="1" applyAlignment="1">
      <alignment horizontal="center" vertical="center" wrapText="1"/>
    </xf>
    <xf numFmtId="0" fontId="8" fillId="0" borderId="12" xfId="6" applyFont="1" applyBorder="1" applyAlignment="1">
      <alignment horizontal="center" vertical="center" wrapText="1"/>
    </xf>
    <xf numFmtId="49" fontId="25" fillId="0" borderId="2" xfId="6" applyNumberFormat="1" applyFont="1" applyBorder="1" applyAlignment="1">
      <alignment horizontal="center" vertical="center" wrapText="1"/>
    </xf>
    <xf numFmtId="49" fontId="25" fillId="0" borderId="3" xfId="6" applyNumberFormat="1" applyFont="1" applyBorder="1" applyAlignment="1">
      <alignment horizontal="center" vertical="center" wrapText="1"/>
    </xf>
    <xf numFmtId="49" fontId="23" fillId="0" borderId="0" xfId="3" applyNumberFormat="1" applyFont="1" applyAlignment="1">
      <alignment horizontal="left" vertical="center" wrapText="1"/>
    </xf>
    <xf numFmtId="49" fontId="8" fillId="0" borderId="0" xfId="3" applyNumberFormat="1" applyFont="1" applyAlignment="1">
      <alignment horizontal="center" vertical="center" wrapText="1"/>
    </xf>
    <xf numFmtId="167" fontId="8" fillId="0" borderId="0" xfId="6" applyNumberFormat="1" applyFont="1" applyAlignment="1">
      <alignment horizontal="center" vertical="justify" wrapText="1"/>
    </xf>
    <xf numFmtId="167" fontId="4" fillId="0" borderId="0" xfId="0" applyNumberFormat="1" applyFont="1"/>
    <xf numFmtId="0" fontId="10" fillId="0" borderId="0" xfId="3" applyFont="1" applyAlignment="1" applyProtection="1">
      <alignment horizontal="left" vertical="center" wrapText="1"/>
      <protection locked="0"/>
    </xf>
    <xf numFmtId="1" fontId="8" fillId="0" borderId="0" xfId="6" applyNumberFormat="1" applyFont="1" applyAlignment="1">
      <alignment horizontal="center" vertical="justify" wrapText="1"/>
    </xf>
    <xf numFmtId="0" fontId="4" fillId="0" borderId="0" xfId="0" applyFont="1"/>
    <xf numFmtId="0" fontId="7" fillId="0" borderId="0" xfId="6" applyFont="1" applyAlignment="1">
      <alignment horizontal="right"/>
    </xf>
    <xf numFmtId="0" fontId="8" fillId="0" borderId="2" xfId="4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8" fillId="0" borderId="0" xfId="6" applyFont="1" applyAlignment="1">
      <alignment horizontal="left" vertical="justify"/>
    </xf>
    <xf numFmtId="1" fontId="9" fillId="0" borderId="0" xfId="4" applyNumberFormat="1" applyFont="1" applyAlignment="1" applyProtection="1">
      <alignment horizontal="center" vertical="center" wrapText="1"/>
      <protection locked="0"/>
    </xf>
    <xf numFmtId="49" fontId="9" fillId="0" borderId="0" xfId="4" applyNumberFormat="1" applyFont="1" applyAlignment="1" applyProtection="1">
      <alignment horizontal="center" vertical="center" wrapText="1"/>
      <protection locked="0"/>
    </xf>
    <xf numFmtId="0" fontId="7" fillId="0" borderId="0" xfId="8" applyFont="1" applyAlignment="1">
      <alignment horizontal="right" vertical="top" wrapText="1"/>
    </xf>
    <xf numFmtId="0" fontId="4" fillId="0" borderId="0" xfId="0" applyFont="1" applyAlignment="1">
      <alignment horizontal="right"/>
    </xf>
    <xf numFmtId="167" fontId="8" fillId="0" borderId="0" xfId="6" applyNumberFormat="1" applyFont="1" applyAlignment="1">
      <alignment horizontal="left" vertical="justify"/>
    </xf>
    <xf numFmtId="0" fontId="3" fillId="0" borderId="0" xfId="5" applyFont="1" applyAlignment="1" applyProtection="1">
      <alignment horizontal="left" vertical="center" wrapText="1"/>
      <protection locked="0"/>
    </xf>
    <xf numFmtId="167" fontId="3" fillId="0" borderId="0" xfId="6" applyNumberFormat="1" applyFont="1" applyAlignment="1" applyProtection="1">
      <alignment horizontal="left" vertical="justify"/>
      <protection locked="0"/>
    </xf>
    <xf numFmtId="3" fontId="4" fillId="0" borderId="0" xfId="5" applyNumberFormat="1" applyFont="1" applyAlignment="1" applyProtection="1">
      <alignment horizontal="left"/>
      <protection locked="0"/>
    </xf>
  </cellXfs>
  <cellStyles count="12">
    <cellStyle name="Currency" xfId="1" builtinId="4"/>
    <cellStyle name="Euro" xfId="2" xr:uid="{00000000-0005-0000-0000-000001000000}"/>
    <cellStyle name="Normal" xfId="0" builtinId="0"/>
    <cellStyle name="Normal_El. 7.3" xfId="3" xr:uid="{00000000-0005-0000-0000-000003000000}"/>
    <cellStyle name="Normal_El. 7.4" xfId="4" xr:uid="{00000000-0005-0000-0000-000004000000}"/>
    <cellStyle name="Normal_El. 7.5" xfId="5" xr:uid="{00000000-0005-0000-0000-000005000000}"/>
    <cellStyle name="Normal_El.7.2" xfId="6" xr:uid="{00000000-0005-0000-0000-000006000000}"/>
    <cellStyle name="Normal_Spravki_kod" xfId="7" xr:uid="{00000000-0005-0000-0000-000007000000}"/>
    <cellStyle name="Normal_Баланс" xfId="8" xr:uid="{00000000-0005-0000-0000-000008000000}"/>
    <cellStyle name="Normal_Отч.парич.поток" xfId="9" xr:uid="{00000000-0005-0000-0000-000009000000}"/>
    <cellStyle name="Normal_Отч.прих-разх" xfId="10" xr:uid="{00000000-0005-0000-0000-00000A000000}"/>
    <cellStyle name="Normal_Отч.собств.кап." xfId="11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M182"/>
  <sheetViews>
    <sheetView topLeftCell="A23" workbookViewId="0">
      <selection activeCell="G99" sqref="G99"/>
    </sheetView>
  </sheetViews>
  <sheetFormatPr defaultColWidth="9.33203125" defaultRowHeight="13.2"/>
  <cols>
    <col min="1" max="1" width="53.109375" style="87" customWidth="1"/>
    <col min="2" max="2" width="6.44140625" style="315" bestFit="1" customWidth="1"/>
    <col min="3" max="4" width="11" style="342" customWidth="1"/>
    <col min="5" max="5" width="53.109375" style="87" customWidth="1"/>
    <col min="6" max="6" width="6.88671875" style="318" customWidth="1"/>
    <col min="7" max="8" width="11" style="342" customWidth="1"/>
    <col min="9" max="9" width="3.44140625" style="84" customWidth="1"/>
    <col min="10" max="16384" width="9.33203125" style="84"/>
  </cols>
  <sheetData>
    <row r="1" spans="1:8" ht="13.8">
      <c r="A1" s="417" t="s">
        <v>879</v>
      </c>
      <c r="B1" s="418"/>
      <c r="C1" s="419"/>
      <c r="D1" s="419"/>
      <c r="E1" s="420"/>
      <c r="F1" s="418"/>
      <c r="G1" s="419"/>
      <c r="H1" s="419"/>
    </row>
    <row r="2" spans="1:8" ht="13.8">
      <c r="A2" s="85" t="s">
        <v>0</v>
      </c>
      <c r="B2" s="304"/>
      <c r="C2" s="330"/>
      <c r="D2" s="330"/>
      <c r="E2" s="208" t="s">
        <v>848</v>
      </c>
      <c r="F2" s="316" t="s">
        <v>1</v>
      </c>
      <c r="G2" s="344"/>
      <c r="H2" s="563">
        <v>121619055</v>
      </c>
    </row>
    <row r="3" spans="1:8" ht="13.8">
      <c r="A3" s="85" t="s">
        <v>846</v>
      </c>
      <c r="B3" s="305"/>
      <c r="C3" s="331"/>
      <c r="D3" s="331"/>
      <c r="E3" s="238" t="s">
        <v>847</v>
      </c>
      <c r="F3" s="317" t="s">
        <v>2</v>
      </c>
      <c r="G3" s="463"/>
      <c r="H3" s="345">
        <v>61</v>
      </c>
    </row>
    <row r="4" spans="1:8" ht="13.8">
      <c r="A4" s="85" t="s">
        <v>3</v>
      </c>
      <c r="B4" s="304"/>
      <c r="C4" s="330"/>
      <c r="D4" s="330"/>
      <c r="E4" s="239" t="s">
        <v>914</v>
      </c>
      <c r="G4" s="346"/>
      <c r="H4" s="415" t="s">
        <v>4</v>
      </c>
    </row>
    <row r="5" spans="1:8" ht="14.4" thickBot="1">
      <c r="A5" s="85"/>
      <c r="B5" s="306"/>
      <c r="C5" s="332"/>
      <c r="D5" s="332"/>
      <c r="E5" s="109"/>
      <c r="G5" s="346"/>
      <c r="H5" s="346"/>
    </row>
    <row r="6" spans="1:8" ht="26.4">
      <c r="A6" s="284" t="s">
        <v>5</v>
      </c>
      <c r="B6" s="307" t="s">
        <v>6</v>
      </c>
      <c r="C6" s="333" t="s">
        <v>7</v>
      </c>
      <c r="D6" s="527" t="s">
        <v>10</v>
      </c>
      <c r="E6" s="529" t="s">
        <v>8</v>
      </c>
      <c r="F6" s="307" t="s">
        <v>6</v>
      </c>
      <c r="G6" s="333" t="s">
        <v>9</v>
      </c>
      <c r="H6" s="530" t="s">
        <v>10</v>
      </c>
    </row>
    <row r="7" spans="1:8" s="283" customFormat="1" ht="10.199999999999999">
      <c r="A7" s="286" t="s">
        <v>11</v>
      </c>
      <c r="B7" s="308" t="s">
        <v>12</v>
      </c>
      <c r="C7" s="334">
        <v>1</v>
      </c>
      <c r="D7" s="528">
        <v>2</v>
      </c>
      <c r="E7" s="531" t="s">
        <v>11</v>
      </c>
      <c r="F7" s="308" t="s">
        <v>12</v>
      </c>
      <c r="G7" s="334">
        <v>1</v>
      </c>
      <c r="H7" s="532">
        <v>2</v>
      </c>
    </row>
    <row r="8" spans="1:8">
      <c r="A8" s="205" t="s">
        <v>13</v>
      </c>
      <c r="B8" s="309"/>
      <c r="C8" s="335"/>
      <c r="D8" s="336"/>
      <c r="E8" s="533" t="s">
        <v>14</v>
      </c>
      <c r="F8" s="319"/>
      <c r="G8" s="347"/>
      <c r="H8" s="534"/>
    </row>
    <row r="9" spans="1:8">
      <c r="A9" s="206" t="s">
        <v>15</v>
      </c>
      <c r="B9" s="310"/>
      <c r="C9" s="335"/>
      <c r="D9" s="336"/>
      <c r="E9" s="206" t="s">
        <v>16</v>
      </c>
      <c r="F9" s="320"/>
      <c r="G9" s="347"/>
      <c r="H9" s="534"/>
    </row>
    <row r="10" spans="1:8">
      <c r="A10" s="110" t="s">
        <v>17</v>
      </c>
      <c r="B10" s="311" t="s">
        <v>18</v>
      </c>
      <c r="C10" s="337"/>
      <c r="D10" s="337"/>
      <c r="E10" s="110" t="s">
        <v>19</v>
      </c>
      <c r="F10" s="321" t="s">
        <v>20</v>
      </c>
      <c r="G10" s="535">
        <f>G11</f>
        <v>15865</v>
      </c>
      <c r="H10" s="535">
        <f>H11</f>
        <v>15865</v>
      </c>
    </row>
    <row r="11" spans="1:8">
      <c r="A11" s="110" t="s">
        <v>21</v>
      </c>
      <c r="B11" s="311" t="s">
        <v>22</v>
      </c>
      <c r="C11" s="337"/>
      <c r="D11" s="337"/>
      <c r="E11" s="110" t="s">
        <v>23</v>
      </c>
      <c r="F11" s="321" t="s">
        <v>24</v>
      </c>
      <c r="G11" s="535">
        <v>15865</v>
      </c>
      <c r="H11" s="535">
        <v>15865</v>
      </c>
    </row>
    <row r="12" spans="1:8">
      <c r="A12" s="110" t="s">
        <v>25</v>
      </c>
      <c r="B12" s="311" t="s">
        <v>26</v>
      </c>
      <c r="C12" s="337"/>
      <c r="D12" s="337"/>
      <c r="E12" s="110" t="s">
        <v>27</v>
      </c>
      <c r="F12" s="321" t="s">
        <v>28</v>
      </c>
      <c r="G12" s="349"/>
      <c r="H12" s="536"/>
    </row>
    <row r="13" spans="1:8">
      <c r="A13" s="110" t="s">
        <v>29</v>
      </c>
      <c r="B13" s="311" t="s">
        <v>30</v>
      </c>
      <c r="C13" s="337"/>
      <c r="D13" s="337"/>
      <c r="E13" s="537" t="s">
        <v>31</v>
      </c>
      <c r="F13" s="321" t="s">
        <v>32</v>
      </c>
      <c r="G13" s="350">
        <v>-190</v>
      </c>
      <c r="H13" s="538">
        <v>-190</v>
      </c>
    </row>
    <row r="14" spans="1:8">
      <c r="A14" s="110" t="s">
        <v>33</v>
      </c>
      <c r="B14" s="311" t="s">
        <v>34</v>
      </c>
      <c r="C14" s="337"/>
      <c r="D14" s="337"/>
      <c r="E14" s="537" t="s">
        <v>35</v>
      </c>
      <c r="F14" s="321" t="s">
        <v>36</v>
      </c>
      <c r="G14" s="350"/>
      <c r="H14" s="538"/>
    </row>
    <row r="15" spans="1:8">
      <c r="A15" s="110" t="s">
        <v>37</v>
      </c>
      <c r="B15" s="311" t="s">
        <v>38</v>
      </c>
      <c r="C15" s="337"/>
      <c r="D15" s="337"/>
      <c r="E15" s="537" t="s">
        <v>39</v>
      </c>
      <c r="F15" s="321" t="s">
        <v>40</v>
      </c>
      <c r="G15" s="350"/>
      <c r="H15" s="538"/>
    </row>
    <row r="16" spans="1:8" ht="26.4">
      <c r="A16" s="110" t="s">
        <v>41</v>
      </c>
      <c r="B16" s="311" t="s">
        <v>42</v>
      </c>
      <c r="C16" s="337"/>
      <c r="D16" s="337"/>
      <c r="E16" s="539" t="s">
        <v>43</v>
      </c>
      <c r="F16" s="322" t="s">
        <v>44</v>
      </c>
      <c r="G16" s="363">
        <f>G10+G13+G14+G15</f>
        <v>15675</v>
      </c>
      <c r="H16" s="363">
        <f>H10+H13+H14+H15</f>
        <v>15675</v>
      </c>
    </row>
    <row r="17" spans="1:13">
      <c r="A17" s="110" t="s">
        <v>45</v>
      </c>
      <c r="B17" s="311" t="s">
        <v>46</v>
      </c>
      <c r="C17" s="337">
        <v>29</v>
      </c>
      <c r="D17" s="337">
        <v>17</v>
      </c>
      <c r="E17" s="206" t="s">
        <v>47</v>
      </c>
      <c r="F17" s="322"/>
      <c r="G17" s="351"/>
      <c r="H17" s="541"/>
    </row>
    <row r="18" spans="1:13" ht="13.8">
      <c r="A18" s="357" t="s">
        <v>48</v>
      </c>
      <c r="B18" s="312" t="s">
        <v>49</v>
      </c>
      <c r="C18" s="356">
        <f>SUM(C10:C17)</f>
        <v>29</v>
      </c>
      <c r="D18" s="356">
        <f>SUM(D10:D17)</f>
        <v>17</v>
      </c>
      <c r="E18" s="110" t="s">
        <v>50</v>
      </c>
      <c r="F18" s="321" t="s">
        <v>51</v>
      </c>
      <c r="G18" s="348">
        <v>426</v>
      </c>
      <c r="H18" s="535">
        <v>426</v>
      </c>
    </row>
    <row r="19" spans="1:13">
      <c r="A19" s="206" t="s">
        <v>52</v>
      </c>
      <c r="B19" s="312" t="s">
        <v>53</v>
      </c>
      <c r="C19" s="337"/>
      <c r="D19" s="337"/>
      <c r="E19" s="110" t="s">
        <v>54</v>
      </c>
      <c r="F19" s="321" t="s">
        <v>55</v>
      </c>
      <c r="G19" s="352">
        <v>-1173</v>
      </c>
      <c r="H19" s="542">
        <v>-1173</v>
      </c>
    </row>
    <row r="20" spans="1:13">
      <c r="A20" s="206" t="s">
        <v>56</v>
      </c>
      <c r="B20" s="312" t="s">
        <v>57</v>
      </c>
      <c r="C20" s="337"/>
      <c r="D20" s="337"/>
      <c r="E20" s="543" t="s">
        <v>58</v>
      </c>
      <c r="F20" s="321" t="s">
        <v>59</v>
      </c>
      <c r="G20" s="335">
        <f>SUM(G21:G23)</f>
        <v>1587</v>
      </c>
      <c r="H20" s="335">
        <f>SUM(H21:H23)</f>
        <v>1587</v>
      </c>
      <c r="M20" s="86"/>
    </row>
    <row r="21" spans="1:13">
      <c r="A21" s="206" t="s">
        <v>60</v>
      </c>
      <c r="B21" s="311"/>
      <c r="C21" s="335"/>
      <c r="D21" s="336"/>
      <c r="E21" s="544" t="s">
        <v>61</v>
      </c>
      <c r="F21" s="321" t="s">
        <v>62</v>
      </c>
      <c r="G21" s="525">
        <v>1587</v>
      </c>
      <c r="H21" s="545">
        <v>1587</v>
      </c>
    </row>
    <row r="22" spans="1:13">
      <c r="A22" s="110" t="s">
        <v>63</v>
      </c>
      <c r="B22" s="311" t="s">
        <v>64</v>
      </c>
      <c r="C22" s="337"/>
      <c r="D22" s="337"/>
      <c r="E22" s="546" t="s">
        <v>65</v>
      </c>
      <c r="F22" s="321" t="s">
        <v>66</v>
      </c>
      <c r="G22" s="525"/>
      <c r="H22" s="545"/>
      <c r="M22" s="86"/>
    </row>
    <row r="23" spans="1:13">
      <c r="A23" s="110" t="s">
        <v>67</v>
      </c>
      <c r="B23" s="311" t="s">
        <v>68</v>
      </c>
      <c r="C23" s="337"/>
      <c r="D23" s="337"/>
      <c r="E23" s="547" t="s">
        <v>69</v>
      </c>
      <c r="F23" s="321" t="s">
        <v>70</v>
      </c>
      <c r="G23" s="525"/>
      <c r="H23" s="545"/>
    </row>
    <row r="24" spans="1:13" ht="13.8">
      <c r="A24" s="110" t="s">
        <v>71</v>
      </c>
      <c r="B24" s="311" t="s">
        <v>72</v>
      </c>
      <c r="C24" s="337"/>
      <c r="D24" s="337"/>
      <c r="E24" s="548" t="s">
        <v>73</v>
      </c>
      <c r="F24" s="322" t="s">
        <v>74</v>
      </c>
      <c r="G24" s="363">
        <f>G18+G19+G20</f>
        <v>840</v>
      </c>
      <c r="H24" s="363">
        <f>H18+H19+H20</f>
        <v>840</v>
      </c>
      <c r="M24" s="86"/>
    </row>
    <row r="25" spans="1:13">
      <c r="A25" s="110" t="s">
        <v>75</v>
      </c>
      <c r="B25" s="311" t="s">
        <v>76</v>
      </c>
      <c r="C25" s="337"/>
      <c r="D25" s="337"/>
      <c r="E25" s="206" t="s">
        <v>77</v>
      </c>
      <c r="F25" s="322"/>
      <c r="G25" s="351"/>
      <c r="H25" s="541"/>
    </row>
    <row r="26" spans="1:13" ht="13.8">
      <c r="A26" s="358" t="s">
        <v>78</v>
      </c>
      <c r="B26" s="312" t="s">
        <v>79</v>
      </c>
      <c r="C26" s="356">
        <f>SUM(C22:C25)</f>
        <v>0</v>
      </c>
      <c r="D26" s="356">
        <f>SUM(D22:D25)</f>
        <v>0</v>
      </c>
      <c r="E26" s="549" t="s">
        <v>80</v>
      </c>
      <c r="F26" s="321" t="s">
        <v>81</v>
      </c>
      <c r="G26" s="335">
        <f>SUM(G27:G29)</f>
        <v>9046</v>
      </c>
      <c r="H26" s="335">
        <f>SUM(H27:H29)</f>
        <v>7723</v>
      </c>
      <c r="M26" s="86"/>
    </row>
    <row r="27" spans="1:13">
      <c r="A27" s="110"/>
      <c r="B27" s="311"/>
      <c r="C27" s="335"/>
      <c r="D27" s="336"/>
      <c r="E27" s="110" t="s">
        <v>82</v>
      </c>
      <c r="F27" s="321" t="s">
        <v>83</v>
      </c>
      <c r="G27" s="348">
        <v>9056</v>
      </c>
      <c r="H27" s="535">
        <v>7733</v>
      </c>
      <c r="J27" s="585"/>
    </row>
    <row r="28" spans="1:13">
      <c r="A28" s="206" t="s">
        <v>84</v>
      </c>
      <c r="B28" s="311"/>
      <c r="C28" s="335"/>
      <c r="D28" s="336"/>
      <c r="E28" s="543" t="s">
        <v>85</v>
      </c>
      <c r="F28" s="321" t="s">
        <v>86</v>
      </c>
      <c r="G28" s="350">
        <v>-10</v>
      </c>
      <c r="H28" s="538">
        <v>-10</v>
      </c>
      <c r="J28" s="585"/>
      <c r="M28" s="86"/>
    </row>
    <row r="29" spans="1:13">
      <c r="A29" s="110" t="s">
        <v>87</v>
      </c>
      <c r="B29" s="311" t="s">
        <v>88</v>
      </c>
      <c r="C29" s="337"/>
      <c r="D29" s="337"/>
      <c r="E29" s="110" t="s">
        <v>89</v>
      </c>
      <c r="F29" s="321" t="s">
        <v>90</v>
      </c>
      <c r="G29" s="352"/>
      <c r="H29" s="542"/>
    </row>
    <row r="30" spans="1:13">
      <c r="A30" s="110" t="s">
        <v>91</v>
      </c>
      <c r="B30" s="311" t="s">
        <v>92</v>
      </c>
      <c r="C30" s="338"/>
      <c r="D30" s="338"/>
      <c r="E30" s="549" t="s">
        <v>93</v>
      </c>
      <c r="F30" s="321" t="s">
        <v>94</v>
      </c>
      <c r="G30" s="348">
        <v>3224</v>
      </c>
      <c r="H30" s="535">
        <v>2651</v>
      </c>
      <c r="M30" s="86"/>
    </row>
    <row r="31" spans="1:13">
      <c r="A31" s="358" t="s">
        <v>95</v>
      </c>
      <c r="B31" s="312" t="s">
        <v>96</v>
      </c>
      <c r="C31" s="336">
        <f>C29+C30</f>
        <v>0</v>
      </c>
      <c r="D31" s="336">
        <f>D29+D30</f>
        <v>0</v>
      </c>
      <c r="E31" s="537" t="s">
        <v>97</v>
      </c>
      <c r="F31" s="321" t="s">
        <v>98</v>
      </c>
      <c r="G31" s="350"/>
      <c r="H31" s="538"/>
    </row>
    <row r="32" spans="1:13" ht="13.8">
      <c r="A32" s="206" t="s">
        <v>99</v>
      </c>
      <c r="B32" s="311"/>
      <c r="C32" s="335"/>
      <c r="D32" s="336"/>
      <c r="E32" s="548" t="s">
        <v>100</v>
      </c>
      <c r="F32" s="322" t="s">
        <v>101</v>
      </c>
      <c r="G32" s="363">
        <f>G26+G30+G31</f>
        <v>12270</v>
      </c>
      <c r="H32" s="363">
        <f>H26+H30+H31</f>
        <v>10374</v>
      </c>
    </row>
    <row r="33" spans="1:13">
      <c r="A33" s="110" t="s">
        <v>835</v>
      </c>
      <c r="B33" s="311" t="s">
        <v>102</v>
      </c>
      <c r="C33" s="336">
        <f>SUM(C34:C37)</f>
        <v>14658</v>
      </c>
      <c r="D33" s="336">
        <f>SUM(D34:D37)</f>
        <v>14658</v>
      </c>
      <c r="E33" s="110"/>
      <c r="F33" s="323"/>
      <c r="G33" s="351"/>
      <c r="H33" s="541"/>
    </row>
    <row r="34" spans="1:13">
      <c r="A34" s="416" t="s">
        <v>103</v>
      </c>
      <c r="B34" s="311" t="s">
        <v>104</v>
      </c>
      <c r="C34" s="337">
        <f>'справка №8'!C16</f>
        <v>3795</v>
      </c>
      <c r="D34" s="337">
        <f>C34</f>
        <v>3795</v>
      </c>
      <c r="E34" s="551"/>
      <c r="F34" s="324"/>
      <c r="G34" s="351"/>
      <c r="H34" s="541"/>
    </row>
    <row r="35" spans="1:13" ht="13.8">
      <c r="A35" s="416" t="s">
        <v>105</v>
      </c>
      <c r="B35" s="311" t="s">
        <v>106</v>
      </c>
      <c r="C35" s="337"/>
      <c r="D35" s="337"/>
      <c r="E35" s="357" t="s">
        <v>107</v>
      </c>
      <c r="F35" s="322" t="s">
        <v>108</v>
      </c>
      <c r="G35" s="363">
        <f>G24+G16+G32</f>
        <v>28785</v>
      </c>
      <c r="H35" s="363">
        <f>H24+H16+H32</f>
        <v>26889</v>
      </c>
    </row>
    <row r="36" spans="1:13">
      <c r="A36" s="416" t="s">
        <v>109</v>
      </c>
      <c r="B36" s="311" t="s">
        <v>110</v>
      </c>
      <c r="C36" s="337">
        <v>10523</v>
      </c>
      <c r="D36" s="337">
        <v>10523</v>
      </c>
      <c r="E36" s="110"/>
      <c r="F36" s="323"/>
      <c r="G36" s="351"/>
      <c r="H36" s="541"/>
      <c r="M36" s="86"/>
    </row>
    <row r="37" spans="1:13">
      <c r="A37" s="416" t="s">
        <v>111</v>
      </c>
      <c r="B37" s="311" t="s">
        <v>112</v>
      </c>
      <c r="C37" s="337">
        <v>340</v>
      </c>
      <c r="D37" s="337">
        <v>340</v>
      </c>
      <c r="E37" s="552"/>
      <c r="F37" s="324"/>
      <c r="G37" s="351"/>
      <c r="H37" s="541"/>
    </row>
    <row r="38" spans="1:13">
      <c r="A38" s="110" t="s">
        <v>113</v>
      </c>
      <c r="B38" s="313" t="s">
        <v>114</v>
      </c>
      <c r="C38" s="339">
        <f>C39+C40+C42</f>
        <v>0</v>
      </c>
      <c r="D38" s="339">
        <f>D39+D40+D42</f>
        <v>0</v>
      </c>
      <c r="E38" s="553" t="s">
        <v>115</v>
      </c>
      <c r="F38" s="323" t="s">
        <v>116</v>
      </c>
      <c r="G38" s="352"/>
      <c r="H38" s="542"/>
      <c r="M38" s="86"/>
    </row>
    <row r="39" spans="1:13">
      <c r="A39" s="416" t="s">
        <v>117</v>
      </c>
      <c r="B39" s="313" t="s">
        <v>118</v>
      </c>
      <c r="C39" s="337"/>
      <c r="D39" s="337"/>
      <c r="E39" s="537"/>
      <c r="F39" s="323"/>
      <c r="G39" s="351"/>
      <c r="H39" s="541"/>
    </row>
    <row r="40" spans="1:13">
      <c r="A40" s="416" t="s">
        <v>119</v>
      </c>
      <c r="B40" s="313" t="s">
        <v>120</v>
      </c>
      <c r="C40" s="337"/>
      <c r="D40" s="337"/>
      <c r="E40" s="553" t="s">
        <v>121</v>
      </c>
      <c r="F40" s="324"/>
      <c r="G40" s="351"/>
      <c r="H40" s="541"/>
    </row>
    <row r="41" spans="1:13">
      <c r="A41" s="416" t="s">
        <v>122</v>
      </c>
      <c r="B41" s="313" t="s">
        <v>123</v>
      </c>
      <c r="C41" s="340"/>
      <c r="D41" s="340"/>
      <c r="E41" s="110" t="s">
        <v>124</v>
      </c>
      <c r="F41" s="324"/>
      <c r="G41" s="351"/>
      <c r="H41" s="541"/>
    </row>
    <row r="42" spans="1:13">
      <c r="A42" s="416" t="s">
        <v>125</v>
      </c>
      <c r="B42" s="313" t="s">
        <v>126</v>
      </c>
      <c r="C42" s="337"/>
      <c r="D42" s="337"/>
      <c r="E42" s="537" t="s">
        <v>127</v>
      </c>
      <c r="F42" s="321" t="s">
        <v>128</v>
      </c>
      <c r="G42" s="348"/>
      <c r="H42" s="535"/>
      <c r="M42" s="86"/>
    </row>
    <row r="43" spans="1:13">
      <c r="A43" s="110" t="s">
        <v>129</v>
      </c>
      <c r="B43" s="313" t="s">
        <v>130</v>
      </c>
      <c r="C43" s="337"/>
      <c r="D43" s="337"/>
      <c r="E43" s="554" t="s">
        <v>131</v>
      </c>
      <c r="F43" s="321" t="s">
        <v>132</v>
      </c>
      <c r="G43" s="348"/>
      <c r="H43" s="535"/>
    </row>
    <row r="44" spans="1:13" ht="13.8">
      <c r="A44" s="357" t="s">
        <v>133</v>
      </c>
      <c r="B44" s="312" t="s">
        <v>134</v>
      </c>
      <c r="C44" s="356">
        <f>C33+C38+C43</f>
        <v>14658</v>
      </c>
      <c r="D44" s="356">
        <f>D33+D38+D43</f>
        <v>14658</v>
      </c>
      <c r="E44" s="543" t="s">
        <v>135</v>
      </c>
      <c r="F44" s="321" t="s">
        <v>136</v>
      </c>
      <c r="G44" s="348"/>
      <c r="H44" s="535"/>
      <c r="M44" s="86"/>
    </row>
    <row r="45" spans="1:13">
      <c r="A45" s="206" t="s">
        <v>137</v>
      </c>
      <c r="B45" s="311"/>
      <c r="C45" s="335"/>
      <c r="D45" s="336"/>
      <c r="E45" s="110" t="s">
        <v>138</v>
      </c>
      <c r="F45" s="321" t="s">
        <v>139</v>
      </c>
      <c r="G45" s="348"/>
      <c r="H45" s="535"/>
    </row>
    <row r="46" spans="1:13">
      <c r="A46" s="110" t="s">
        <v>140</v>
      </c>
      <c r="B46" s="311" t="s">
        <v>141</v>
      </c>
      <c r="C46" s="337">
        <v>965</v>
      </c>
      <c r="D46" s="337">
        <v>170</v>
      </c>
      <c r="E46" s="543" t="s">
        <v>142</v>
      </c>
      <c r="F46" s="321" t="s">
        <v>143</v>
      </c>
      <c r="G46" s="348"/>
      <c r="H46" s="535"/>
      <c r="M46" s="86"/>
    </row>
    <row r="47" spans="1:13">
      <c r="A47" s="110" t="s">
        <v>144</v>
      </c>
      <c r="B47" s="311" t="s">
        <v>145</v>
      </c>
      <c r="C47" s="337"/>
      <c r="D47" s="337"/>
      <c r="E47" s="110" t="s">
        <v>146</v>
      </c>
      <c r="F47" s="321" t="s">
        <v>147</v>
      </c>
      <c r="G47" s="348"/>
      <c r="H47" s="535"/>
    </row>
    <row r="48" spans="1:13" ht="13.8">
      <c r="A48" s="110" t="s">
        <v>148</v>
      </c>
      <c r="B48" s="311" t="s">
        <v>149</v>
      </c>
      <c r="C48" s="337"/>
      <c r="D48" s="337"/>
      <c r="E48" s="555" t="s">
        <v>48</v>
      </c>
      <c r="F48" s="322" t="s">
        <v>150</v>
      </c>
      <c r="G48" s="364">
        <f>SUM(G42:G47)</f>
        <v>0</v>
      </c>
      <c r="H48" s="556">
        <f>SUM(H42:H47)</f>
        <v>0</v>
      </c>
    </row>
    <row r="49" spans="1:13">
      <c r="A49" s="110" t="s">
        <v>75</v>
      </c>
      <c r="B49" s="311" t="s">
        <v>151</v>
      </c>
      <c r="C49" s="337"/>
      <c r="D49" s="337"/>
      <c r="E49" s="110"/>
      <c r="F49" s="321"/>
      <c r="G49" s="335"/>
      <c r="H49" s="550"/>
    </row>
    <row r="50" spans="1:13" ht="13.8">
      <c r="A50" s="357" t="s">
        <v>152</v>
      </c>
      <c r="B50" s="312" t="s">
        <v>153</v>
      </c>
      <c r="C50" s="356">
        <f>SUM(C46:C49)</f>
        <v>965</v>
      </c>
      <c r="D50" s="356">
        <f>SUM(D46:D49)</f>
        <v>170</v>
      </c>
      <c r="E50" s="553" t="s">
        <v>154</v>
      </c>
      <c r="F50" s="322" t="s">
        <v>155</v>
      </c>
      <c r="G50" s="348"/>
      <c r="H50" s="535"/>
    </row>
    <row r="51" spans="1:13">
      <c r="A51" s="110" t="s">
        <v>156</v>
      </c>
      <c r="B51" s="312"/>
      <c r="C51" s="335"/>
      <c r="D51" s="336"/>
      <c r="E51" s="206" t="s">
        <v>157</v>
      </c>
      <c r="F51" s="322" t="s">
        <v>158</v>
      </c>
      <c r="G51" s="348"/>
      <c r="H51" s="535"/>
    </row>
    <row r="52" spans="1:13">
      <c r="A52" s="206" t="s">
        <v>159</v>
      </c>
      <c r="B52" s="312" t="s">
        <v>160</v>
      </c>
      <c r="C52" s="337"/>
      <c r="D52" s="337"/>
      <c r="E52" s="206" t="s">
        <v>161</v>
      </c>
      <c r="F52" s="322" t="s">
        <v>162</v>
      </c>
      <c r="G52" s="348"/>
      <c r="H52" s="535"/>
    </row>
    <row r="53" spans="1:13">
      <c r="A53" s="110" t="s">
        <v>163</v>
      </c>
      <c r="B53" s="312" t="s">
        <v>164</v>
      </c>
      <c r="C53" s="337"/>
      <c r="D53" s="337"/>
      <c r="E53" s="206" t="s">
        <v>165</v>
      </c>
      <c r="F53" s="322" t="s">
        <v>166</v>
      </c>
      <c r="G53" s="348"/>
      <c r="H53" s="535"/>
    </row>
    <row r="54" spans="1:13" ht="13.8">
      <c r="A54" s="357" t="s">
        <v>167</v>
      </c>
      <c r="B54" s="312" t="s">
        <v>168</v>
      </c>
      <c r="C54" s="356">
        <f>C18+C19+C20+C26+C31+C44+C50+C52+C53</f>
        <v>15652</v>
      </c>
      <c r="D54" s="356">
        <f>D18+D19+D20+D26+D31+D44+D50+D52+D53</f>
        <v>14845</v>
      </c>
      <c r="E54" s="357" t="s">
        <v>169</v>
      </c>
      <c r="F54" s="322" t="s">
        <v>170</v>
      </c>
      <c r="G54" s="363">
        <f>G48+G50+G51+G52+G53</f>
        <v>0</v>
      </c>
      <c r="H54" s="540">
        <f>H48+H50+H51+H52+H53</f>
        <v>0</v>
      </c>
      <c r="M54" s="86"/>
    </row>
    <row r="55" spans="1:13">
      <c r="A55" s="206" t="s">
        <v>171</v>
      </c>
      <c r="B55" s="311"/>
      <c r="C55" s="335"/>
      <c r="D55" s="336"/>
      <c r="E55" s="110"/>
      <c r="F55" s="323"/>
      <c r="G55" s="335"/>
      <c r="H55" s="550"/>
    </row>
    <row r="56" spans="1:13">
      <c r="A56" s="110" t="s">
        <v>172</v>
      </c>
      <c r="B56" s="311"/>
      <c r="C56" s="335"/>
      <c r="D56" s="336"/>
      <c r="E56" s="206" t="s">
        <v>173</v>
      </c>
      <c r="F56" s="323"/>
      <c r="G56" s="335"/>
      <c r="H56" s="550"/>
      <c r="M56" s="86"/>
    </row>
    <row r="57" spans="1:13">
      <c r="A57" s="110" t="s">
        <v>174</v>
      </c>
      <c r="B57" s="311" t="s">
        <v>175</v>
      </c>
      <c r="C57" s="337"/>
      <c r="D57" s="337"/>
      <c r="E57" s="110" t="s">
        <v>124</v>
      </c>
      <c r="F57" s="321"/>
      <c r="G57" s="335"/>
      <c r="H57" s="550"/>
    </row>
    <row r="58" spans="1:13" ht="26.4">
      <c r="A58" s="110" t="s">
        <v>176</v>
      </c>
      <c r="B58" s="311" t="s">
        <v>177</v>
      </c>
      <c r="C58" s="337"/>
      <c r="D58" s="337"/>
      <c r="E58" s="543" t="s">
        <v>178</v>
      </c>
      <c r="F58" s="321" t="s">
        <v>179</v>
      </c>
      <c r="G58" s="348"/>
      <c r="H58" s="535"/>
      <c r="M58" s="86"/>
    </row>
    <row r="59" spans="1:13">
      <c r="A59" s="110" t="s">
        <v>180</v>
      </c>
      <c r="B59" s="311" t="s">
        <v>181</v>
      </c>
      <c r="C59" s="337"/>
      <c r="D59" s="337"/>
      <c r="E59" s="110" t="s">
        <v>182</v>
      </c>
      <c r="F59" s="321" t="s">
        <v>183</v>
      </c>
      <c r="G59" s="348"/>
      <c r="H59" s="535"/>
    </row>
    <row r="60" spans="1:13">
      <c r="A60" s="110" t="s">
        <v>184</v>
      </c>
      <c r="B60" s="311" t="s">
        <v>185</v>
      </c>
      <c r="C60" s="337"/>
      <c r="D60" s="337"/>
      <c r="E60" s="537" t="s">
        <v>186</v>
      </c>
      <c r="F60" s="321" t="s">
        <v>187</v>
      </c>
      <c r="G60" s="335">
        <f>SUM(G61:G67)</f>
        <v>76</v>
      </c>
      <c r="H60" s="550">
        <f>SUM(H61:H67)</f>
        <v>219</v>
      </c>
      <c r="M60" s="86"/>
    </row>
    <row r="61" spans="1:13">
      <c r="A61" s="110" t="s">
        <v>188</v>
      </c>
      <c r="B61" s="311" t="s">
        <v>189</v>
      </c>
      <c r="C61" s="337"/>
      <c r="D61" s="337"/>
      <c r="E61" s="557" t="s">
        <v>190</v>
      </c>
      <c r="F61" s="321" t="s">
        <v>191</v>
      </c>
      <c r="G61" s="348">
        <v>31</v>
      </c>
      <c r="H61" s="348">
        <v>75</v>
      </c>
    </row>
    <row r="62" spans="1:13">
      <c r="A62" s="110" t="s">
        <v>192</v>
      </c>
      <c r="B62" s="311" t="s">
        <v>193</v>
      </c>
      <c r="C62" s="337"/>
      <c r="D62" s="337"/>
      <c r="E62" s="416" t="s">
        <v>194</v>
      </c>
      <c r="F62" s="321" t="s">
        <v>195</v>
      </c>
      <c r="G62" s="348"/>
      <c r="H62" s="348"/>
      <c r="M62" s="86"/>
    </row>
    <row r="63" spans="1:13" ht="13.8">
      <c r="A63" s="357" t="s">
        <v>48</v>
      </c>
      <c r="B63" s="312" t="s">
        <v>196</v>
      </c>
      <c r="C63" s="356">
        <f>SUM(C57:C62)</f>
        <v>0</v>
      </c>
      <c r="D63" s="356">
        <f>SUM(D57:D62)</f>
        <v>0</v>
      </c>
      <c r="E63" s="416" t="s">
        <v>197</v>
      </c>
      <c r="F63" s="321" t="s">
        <v>198</v>
      </c>
      <c r="G63" s="348"/>
      <c r="H63" s="348"/>
    </row>
    <row r="64" spans="1:13">
      <c r="A64" s="110"/>
      <c r="B64" s="312"/>
      <c r="C64" s="335"/>
      <c r="D64" s="336"/>
      <c r="E64" s="416" t="s">
        <v>199</v>
      </c>
      <c r="F64" s="321" t="s">
        <v>200</v>
      </c>
      <c r="G64" s="348"/>
      <c r="H64" s="348"/>
    </row>
    <row r="65" spans="1:13">
      <c r="A65" s="206" t="s">
        <v>201</v>
      </c>
      <c r="B65" s="311"/>
      <c r="C65" s="335"/>
      <c r="D65" s="336"/>
      <c r="E65" s="416" t="s">
        <v>202</v>
      </c>
      <c r="F65" s="321" t="s">
        <v>203</v>
      </c>
      <c r="G65" s="348">
        <v>18</v>
      </c>
      <c r="H65" s="348">
        <v>118</v>
      </c>
    </row>
    <row r="66" spans="1:13">
      <c r="A66" s="110" t="s">
        <v>204</v>
      </c>
      <c r="B66" s="311" t="s">
        <v>205</v>
      </c>
      <c r="C66" s="337">
        <v>382</v>
      </c>
      <c r="D66" s="337">
        <v>1326</v>
      </c>
      <c r="E66" s="416" t="s">
        <v>206</v>
      </c>
      <c r="F66" s="321" t="s">
        <v>207</v>
      </c>
      <c r="G66" s="348">
        <v>18</v>
      </c>
      <c r="H66" s="348">
        <v>16</v>
      </c>
    </row>
    <row r="67" spans="1:13">
      <c r="A67" s="110" t="s">
        <v>208</v>
      </c>
      <c r="B67" s="311" t="s">
        <v>209</v>
      </c>
      <c r="C67" s="337"/>
      <c r="D67" s="337"/>
      <c r="E67" s="416" t="s">
        <v>210</v>
      </c>
      <c r="F67" s="321" t="s">
        <v>211</v>
      </c>
      <c r="G67" s="348">
        <v>9</v>
      </c>
      <c r="H67" s="348">
        <v>10</v>
      </c>
    </row>
    <row r="68" spans="1:13">
      <c r="A68" s="110" t="s">
        <v>212</v>
      </c>
      <c r="B68" s="311" t="s">
        <v>213</v>
      </c>
      <c r="C68" s="337"/>
      <c r="D68" s="337"/>
      <c r="E68" s="543" t="s">
        <v>75</v>
      </c>
      <c r="F68" s="321" t="s">
        <v>214</v>
      </c>
      <c r="G68" s="348">
        <v>2300</v>
      </c>
      <c r="H68" s="348">
        <v>2166</v>
      </c>
    </row>
    <row r="69" spans="1:13">
      <c r="A69" s="110" t="s">
        <v>215</v>
      </c>
      <c r="B69" s="311" t="s">
        <v>216</v>
      </c>
      <c r="C69" s="337"/>
      <c r="D69" s="337"/>
      <c r="E69" s="110" t="s">
        <v>217</v>
      </c>
      <c r="F69" s="321" t="s">
        <v>218</v>
      </c>
      <c r="G69" s="348">
        <v>65</v>
      </c>
      <c r="H69" s="348">
        <v>63</v>
      </c>
    </row>
    <row r="70" spans="1:13" ht="13.8">
      <c r="A70" s="110" t="s">
        <v>219</v>
      </c>
      <c r="B70" s="311" t="s">
        <v>220</v>
      </c>
      <c r="C70" s="337"/>
      <c r="D70" s="337"/>
      <c r="E70" s="548" t="s">
        <v>43</v>
      </c>
      <c r="F70" s="322" t="s">
        <v>221</v>
      </c>
      <c r="G70" s="364">
        <f>G58+G59+G60+G68+G69</f>
        <v>2441</v>
      </c>
      <c r="H70" s="364">
        <f>H58+H59+H60+H68+H69</f>
        <v>2448</v>
      </c>
    </row>
    <row r="71" spans="1:13">
      <c r="A71" s="110" t="s">
        <v>222</v>
      </c>
      <c r="B71" s="311" t="s">
        <v>223</v>
      </c>
      <c r="C71" s="337"/>
      <c r="D71" s="337"/>
      <c r="E71" s="537"/>
      <c r="F71" s="321"/>
      <c r="G71" s="335"/>
      <c r="H71" s="550"/>
    </row>
    <row r="72" spans="1:13">
      <c r="A72" s="110" t="s">
        <v>224</v>
      </c>
      <c r="B72" s="311" t="s">
        <v>225</v>
      </c>
      <c r="C72" s="337"/>
      <c r="D72" s="337"/>
      <c r="E72" s="558"/>
      <c r="F72" s="321"/>
      <c r="G72" s="335"/>
      <c r="H72" s="550"/>
    </row>
    <row r="73" spans="1:13">
      <c r="A73" s="110" t="s">
        <v>226</v>
      </c>
      <c r="B73" s="311" t="s">
        <v>227</v>
      </c>
      <c r="C73" s="337">
        <v>50</v>
      </c>
      <c r="D73" s="337">
        <v>50</v>
      </c>
      <c r="E73" s="206" t="s">
        <v>228</v>
      </c>
      <c r="F73" s="322" t="s">
        <v>229</v>
      </c>
      <c r="G73" s="348"/>
      <c r="H73" s="535"/>
    </row>
    <row r="74" spans="1:13" ht="13.8">
      <c r="A74" s="357" t="s">
        <v>73</v>
      </c>
      <c r="B74" s="312" t="s">
        <v>230</v>
      </c>
      <c r="C74" s="356">
        <f>SUM(C66:C73)</f>
        <v>432</v>
      </c>
      <c r="D74" s="356">
        <f>SUM(D66:D73)</f>
        <v>1376</v>
      </c>
      <c r="E74" s="553" t="s">
        <v>157</v>
      </c>
      <c r="F74" s="322" t="s">
        <v>231</v>
      </c>
      <c r="G74" s="348"/>
      <c r="H74" s="535"/>
    </row>
    <row r="75" spans="1:13">
      <c r="A75" s="110"/>
      <c r="B75" s="311"/>
      <c r="C75" s="335"/>
      <c r="D75" s="336"/>
      <c r="E75" s="206" t="s">
        <v>232</v>
      </c>
      <c r="F75" s="322" t="s">
        <v>233</v>
      </c>
      <c r="G75" s="348"/>
      <c r="H75" s="535"/>
    </row>
    <row r="76" spans="1:13">
      <c r="A76" s="206" t="s">
        <v>234</v>
      </c>
      <c r="B76" s="311"/>
      <c r="C76" s="335"/>
      <c r="D76" s="336"/>
      <c r="E76" s="110"/>
      <c r="F76" s="325"/>
      <c r="G76" s="351"/>
      <c r="H76" s="541"/>
      <c r="M76" s="86"/>
    </row>
    <row r="77" spans="1:13">
      <c r="A77" s="110" t="s">
        <v>235</v>
      </c>
      <c r="B77" s="311" t="s">
        <v>236</v>
      </c>
      <c r="C77" s="336">
        <f>SUM(C78:C80)</f>
        <v>114</v>
      </c>
      <c r="D77" s="336">
        <f>SUM(D78:D80)</f>
        <v>120</v>
      </c>
      <c r="E77" s="110"/>
      <c r="F77" s="324"/>
      <c r="G77" s="351"/>
      <c r="H77" s="541"/>
    </row>
    <row r="78" spans="1:13" ht="13.8">
      <c r="A78" s="416" t="s">
        <v>237</v>
      </c>
      <c r="B78" s="311" t="s">
        <v>238</v>
      </c>
      <c r="C78" s="337"/>
      <c r="D78" s="337"/>
      <c r="E78" s="555" t="s">
        <v>239</v>
      </c>
      <c r="F78" s="322" t="s">
        <v>240</v>
      </c>
      <c r="G78" s="364">
        <f>G70+G73+G74+G75</f>
        <v>2441</v>
      </c>
      <c r="H78" s="364">
        <f>H70+H73+H74+H75</f>
        <v>2448</v>
      </c>
    </row>
    <row r="79" spans="1:13">
      <c r="A79" s="416" t="s">
        <v>241</v>
      </c>
      <c r="B79" s="311" t="s">
        <v>242</v>
      </c>
      <c r="C79" s="337"/>
      <c r="D79" s="337"/>
      <c r="E79" s="110"/>
      <c r="F79" s="326"/>
      <c r="G79" s="353"/>
      <c r="H79" s="559"/>
    </row>
    <row r="80" spans="1:13">
      <c r="A80" s="416" t="s">
        <v>243</v>
      </c>
      <c r="B80" s="311" t="s">
        <v>244</v>
      </c>
      <c r="C80" s="337">
        <v>114</v>
      </c>
      <c r="D80" s="337">
        <v>120</v>
      </c>
      <c r="E80" s="558"/>
      <c r="F80" s="327"/>
      <c r="G80" s="353"/>
      <c r="H80" s="559"/>
    </row>
    <row r="81" spans="1:13">
      <c r="A81" s="110" t="s">
        <v>245</v>
      </c>
      <c r="B81" s="311" t="s">
        <v>246</v>
      </c>
      <c r="C81" s="337"/>
      <c r="D81" s="337"/>
      <c r="E81" s="552"/>
      <c r="F81" s="327"/>
      <c r="G81" s="353"/>
      <c r="H81" s="559"/>
    </row>
    <row r="82" spans="1:13">
      <c r="A82" s="110" t="s">
        <v>129</v>
      </c>
      <c r="B82" s="311" t="s">
        <v>247</v>
      </c>
      <c r="C82" s="337"/>
      <c r="D82" s="337"/>
      <c r="E82" s="558"/>
      <c r="F82" s="327"/>
      <c r="G82" s="353"/>
      <c r="H82" s="559"/>
    </row>
    <row r="83" spans="1:13" ht="13.8">
      <c r="A83" s="357" t="s">
        <v>248</v>
      </c>
      <c r="B83" s="312" t="s">
        <v>249</v>
      </c>
      <c r="C83" s="356">
        <f>C82+C81+C77</f>
        <v>114</v>
      </c>
      <c r="D83" s="356">
        <f>D82+D81+D77</f>
        <v>120</v>
      </c>
      <c r="E83" s="552"/>
      <c r="F83" s="327"/>
      <c r="G83" s="353"/>
      <c r="H83" s="559"/>
    </row>
    <row r="84" spans="1:13">
      <c r="A84" s="110"/>
      <c r="B84" s="312"/>
      <c r="C84" s="335"/>
      <c r="D84" s="336"/>
      <c r="E84" s="558"/>
      <c r="F84" s="327"/>
      <c r="G84" s="353"/>
      <c r="H84" s="559"/>
      <c r="M84" s="86"/>
    </row>
    <row r="85" spans="1:13">
      <c r="A85" s="206" t="s">
        <v>250</v>
      </c>
      <c r="B85" s="311"/>
      <c r="C85" s="335"/>
      <c r="D85" s="336"/>
      <c r="E85" s="552"/>
      <c r="F85" s="327"/>
      <c r="G85" s="353"/>
      <c r="H85" s="559"/>
    </row>
    <row r="86" spans="1:13">
      <c r="A86" s="110" t="s">
        <v>251</v>
      </c>
      <c r="B86" s="311" t="s">
        <v>252</v>
      </c>
      <c r="C86" s="337">
        <v>6</v>
      </c>
      <c r="D86" s="337">
        <v>17</v>
      </c>
      <c r="E86" s="558"/>
      <c r="F86" s="327"/>
      <c r="G86" s="353"/>
      <c r="H86" s="559"/>
      <c r="M86" s="86"/>
    </row>
    <row r="87" spans="1:13">
      <c r="A87" s="110" t="s">
        <v>253</v>
      </c>
      <c r="B87" s="311" t="s">
        <v>254</v>
      </c>
      <c r="C87" s="337">
        <v>5265</v>
      </c>
      <c r="D87" s="337">
        <v>10737</v>
      </c>
      <c r="E87" s="552"/>
      <c r="F87" s="327"/>
      <c r="G87" s="353"/>
      <c r="H87" s="559"/>
    </row>
    <row r="88" spans="1:13">
      <c r="A88" s="110" t="s">
        <v>255</v>
      </c>
      <c r="B88" s="311" t="s">
        <v>256</v>
      </c>
      <c r="C88" s="337">
        <v>9741</v>
      </c>
      <c r="D88" s="337">
        <v>2241</v>
      </c>
      <c r="E88" s="577"/>
      <c r="F88" s="327"/>
      <c r="G88" s="353"/>
      <c r="H88" s="559"/>
      <c r="M88" s="86"/>
    </row>
    <row r="89" spans="1:13">
      <c r="A89" s="110" t="s">
        <v>257</v>
      </c>
      <c r="B89" s="311" t="s">
        <v>258</v>
      </c>
      <c r="C89" s="337"/>
      <c r="D89" s="337"/>
      <c r="E89" s="552"/>
      <c r="F89" s="327"/>
      <c r="G89" s="353"/>
      <c r="H89" s="559"/>
    </row>
    <row r="90" spans="1:13" ht="13.8">
      <c r="A90" s="357" t="s">
        <v>259</v>
      </c>
      <c r="B90" s="312" t="s">
        <v>260</v>
      </c>
      <c r="C90" s="356">
        <f>SUM(C86:C89)</f>
        <v>15012</v>
      </c>
      <c r="D90" s="356">
        <f>SUM(D86:D89)</f>
        <v>12995</v>
      </c>
      <c r="E90" s="552"/>
      <c r="F90" s="327"/>
      <c r="G90" s="353"/>
      <c r="H90" s="559"/>
      <c r="M90" s="86"/>
    </row>
    <row r="91" spans="1:13">
      <c r="A91" s="110" t="s">
        <v>261</v>
      </c>
      <c r="B91" s="312" t="s">
        <v>262</v>
      </c>
      <c r="C91" s="337">
        <v>16</v>
      </c>
      <c r="D91" s="337">
        <v>1</v>
      </c>
      <c r="E91" s="552"/>
      <c r="F91" s="327"/>
      <c r="G91" s="353"/>
      <c r="H91" s="559"/>
    </row>
    <row r="92" spans="1:13" ht="14.4" thickBot="1">
      <c r="A92" s="361" t="s">
        <v>263</v>
      </c>
      <c r="B92" s="359" t="s">
        <v>264</v>
      </c>
      <c r="C92" s="360">
        <f>C63+C74+C83+C90+C91</f>
        <v>15574</v>
      </c>
      <c r="D92" s="360">
        <f>D63+D74+D83+D90+D91</f>
        <v>14492</v>
      </c>
      <c r="E92" s="560"/>
      <c r="F92" s="328"/>
      <c r="G92" s="354"/>
      <c r="H92" s="561"/>
      <c r="M92" s="86"/>
    </row>
    <row r="93" spans="1:13" ht="13.8" thickBot="1">
      <c r="A93" s="526" t="s">
        <v>265</v>
      </c>
      <c r="B93" s="314" t="s">
        <v>266</v>
      </c>
      <c r="C93" s="341">
        <f>C92+C54</f>
        <v>31226</v>
      </c>
      <c r="D93" s="341">
        <f>D92+D54</f>
        <v>29337</v>
      </c>
      <c r="E93" s="562" t="s">
        <v>267</v>
      </c>
      <c r="F93" s="329" t="s">
        <v>268</v>
      </c>
      <c r="G93" s="355">
        <f>G35+G38+G54+G78</f>
        <v>31226</v>
      </c>
      <c r="H93" s="355">
        <f>H35+H38+H54+H78</f>
        <v>29337</v>
      </c>
    </row>
    <row r="94" spans="1:13" s="404" customFormat="1" ht="10.199999999999999">
      <c r="A94" s="399" t="s">
        <v>836</v>
      </c>
      <c r="B94" s="303"/>
      <c r="C94" s="400"/>
      <c r="D94" s="400"/>
      <c r="E94" s="401"/>
      <c r="F94" s="402"/>
      <c r="G94" s="403"/>
      <c r="H94" s="403"/>
      <c r="M94" s="405"/>
    </row>
    <row r="95" spans="1:13">
      <c r="A95" s="393" t="s">
        <v>915</v>
      </c>
      <c r="C95" s="84"/>
      <c r="D95" s="84"/>
      <c r="E95" s="285"/>
      <c r="G95" s="342">
        <f>G93-C93</f>
        <v>0</v>
      </c>
      <c r="H95" s="342">
        <f>H93-D93</f>
        <v>0</v>
      </c>
      <c r="M95" s="86"/>
    </row>
    <row r="96" spans="1:13">
      <c r="A96" s="407" t="s">
        <v>849</v>
      </c>
      <c r="B96" s="84"/>
      <c r="C96" s="84"/>
      <c r="D96" s="380" t="s">
        <v>898</v>
      </c>
      <c r="E96" s="380" t="s">
        <v>898</v>
      </c>
    </row>
    <row r="97" spans="1:13">
      <c r="A97" s="406" t="s">
        <v>897</v>
      </c>
      <c r="C97" s="84"/>
      <c r="D97" s="84"/>
      <c r="E97" s="343" t="s">
        <v>892</v>
      </c>
      <c r="F97" s="343" t="s">
        <v>891</v>
      </c>
    </row>
    <row r="98" spans="1:13">
      <c r="A98" s="84"/>
      <c r="B98" s="84"/>
      <c r="C98" s="84"/>
      <c r="D98" s="84"/>
      <c r="E98" s="84"/>
      <c r="F98" s="84"/>
      <c r="G98" s="84"/>
      <c r="H98" s="84"/>
    </row>
    <row r="99" spans="1:13">
      <c r="E99" s="84"/>
      <c r="F99" s="84"/>
    </row>
    <row r="100" spans="1:13">
      <c r="E100" s="84"/>
      <c r="F100" s="84"/>
      <c r="M100" s="86"/>
    </row>
    <row r="102" spans="1:13">
      <c r="M102" s="86"/>
    </row>
    <row r="104" spans="1:13">
      <c r="E104" s="88"/>
      <c r="M104" s="86"/>
    </row>
    <row r="106" spans="1:13">
      <c r="E106" s="88"/>
      <c r="M106" s="86"/>
    </row>
    <row r="114" spans="5:13">
      <c r="E114" s="88"/>
    </row>
    <row r="116" spans="5:13">
      <c r="E116" s="88"/>
      <c r="M116" s="86"/>
    </row>
    <row r="118" spans="5:13">
      <c r="E118" s="88"/>
      <c r="M118" s="86"/>
    </row>
    <row r="120" spans="5:13">
      <c r="E120" s="88"/>
    </row>
    <row r="122" spans="5:13">
      <c r="E122" s="88"/>
      <c r="M122" s="86"/>
    </row>
    <row r="124" spans="5:13">
      <c r="E124" s="88"/>
      <c r="M124" s="86"/>
    </row>
    <row r="126" spans="5:13">
      <c r="M126" s="86"/>
    </row>
    <row r="128" spans="5:13">
      <c r="M128" s="86"/>
    </row>
    <row r="130" spans="5:13">
      <c r="M130" s="86"/>
    </row>
    <row r="132" spans="5:13">
      <c r="E132" s="88"/>
      <c r="M132" s="86"/>
    </row>
    <row r="134" spans="5:13">
      <c r="E134" s="88"/>
      <c r="M134" s="86"/>
    </row>
    <row r="136" spans="5:13">
      <c r="E136" s="88"/>
      <c r="M136" s="86"/>
    </row>
    <row r="138" spans="5:13">
      <c r="E138" s="88"/>
      <c r="M138" s="86"/>
    </row>
    <row r="140" spans="5:13">
      <c r="E140" s="88"/>
    </row>
    <row r="142" spans="5:13">
      <c r="E142" s="88"/>
    </row>
    <row r="144" spans="5:13">
      <c r="E144" s="88"/>
    </row>
    <row r="146" spans="5:13">
      <c r="E146" s="88"/>
      <c r="M146" s="86"/>
    </row>
    <row r="148" spans="5:13">
      <c r="M148" s="86"/>
    </row>
    <row r="150" spans="5:13">
      <c r="M150" s="86"/>
    </row>
    <row r="156" spans="5:13">
      <c r="E156" s="88"/>
    </row>
    <row r="158" spans="5:13">
      <c r="E158" s="88"/>
    </row>
    <row r="160" spans="5:13">
      <c r="E160" s="88"/>
    </row>
    <row r="162" spans="5:5">
      <c r="E162" s="88"/>
    </row>
    <row r="164" spans="5:5">
      <c r="E164" s="88"/>
    </row>
    <row r="172" spans="5:5">
      <c r="E172" s="88"/>
    </row>
    <row r="174" spans="5:5">
      <c r="E174" s="88"/>
    </row>
    <row r="176" spans="5:5">
      <c r="E176" s="88"/>
    </row>
    <row r="178" spans="5:5">
      <c r="E178" s="88"/>
    </row>
    <row r="182" spans="5:5">
      <c r="E182" s="88"/>
    </row>
  </sheetData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58:H59 G50:H53 G42:H47 G18:H18 G30:H30 G27:H27 G21:H23 G73:H75 C34:D37 C46:D49 C52:D53 C57:D62 C66:D73 C78:D82 G10:H12 C91:D91 C39:D43 C10:D17 C19:D20 C22:D25 C29:D29 C86:C89 G61:H69" xr:uid="{00000000-0002-0000-00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G31:H31 G28:H28 G13:H15 C30:D30" xr:uid="{00000000-0002-0000-0000-000001000000}">
      <formula1>-99999999999</formula1>
      <formula2>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29:H29" xr:uid="{00000000-0002-0000-00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19:H19 G38:H38" xr:uid="{00000000-0002-0000-0000-000003000000}">
      <formula1>-999999999999990</formula1>
      <formula2>9999999999999990</formula2>
    </dataValidation>
  </dataValidations>
  <printOptions horizontalCentered="1"/>
  <pageMargins left="0.56000000000000005" right="0.19" top="0.8" bottom="0.27559055118110237" header="0.15748031496062992" footer="0.15748031496062992"/>
  <pageSetup paperSize="9" scale="59" orientation="portrait" r:id="rId1"/>
  <headerFooter alignWithMargins="0">
    <oddHeader>&amp;R&amp;"Times New Roman Cyr,Regular"&amp;9СПРАВКА ПО ОБРАЗЕЦ  № 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H104"/>
  <sheetViews>
    <sheetView topLeftCell="A19" zoomScale="115" zoomScaleSheetLayoutView="100" workbookViewId="0">
      <selection activeCell="C18" sqref="C18"/>
    </sheetView>
  </sheetViews>
  <sheetFormatPr defaultColWidth="9.33203125" defaultRowHeight="12"/>
  <cols>
    <col min="1" max="1" width="48.109375" style="124" customWidth="1"/>
    <col min="2" max="2" width="9.33203125" style="124" customWidth="1"/>
    <col min="3" max="3" width="13" style="258" customWidth="1"/>
    <col min="4" max="4" width="12.6640625" style="258" customWidth="1"/>
    <col min="5" max="5" width="37.33203125" style="124" customWidth="1"/>
    <col min="6" max="6" width="9" style="124" customWidth="1"/>
    <col min="7" max="7" width="11.6640625" style="258" customWidth="1"/>
    <col min="8" max="8" width="13.109375" style="258" customWidth="1"/>
    <col min="9" max="16384" width="9.33203125" style="258"/>
  </cols>
  <sheetData>
    <row r="1" spans="1:8">
      <c r="A1" s="209" t="s">
        <v>269</v>
      </c>
      <c r="B1" s="209"/>
      <c r="C1" s="210"/>
      <c r="D1" s="211"/>
      <c r="E1" s="212"/>
      <c r="F1" s="212"/>
    </row>
    <row r="2" spans="1:8" ht="13.8">
      <c r="A2" s="213" t="s">
        <v>0</v>
      </c>
      <c r="B2" s="588" t="str">
        <f>'справка №1-БАЛАНС'!E2</f>
        <v>"Индустриален капитал-холдинг" АД</v>
      </c>
      <c r="C2" s="588"/>
      <c r="D2" s="588"/>
      <c r="E2" s="588"/>
      <c r="F2" s="586" t="s">
        <v>1</v>
      </c>
      <c r="G2" s="586"/>
      <c r="H2" s="249">
        <f>'справка №1-БАЛАНС'!H2</f>
        <v>121619055</v>
      </c>
    </row>
    <row r="3" spans="1:8" ht="13.8">
      <c r="A3" s="213" t="s">
        <v>270</v>
      </c>
      <c r="B3" s="588" t="str">
        <f>'справка №1-БАЛАНС'!E3</f>
        <v>неконсолидиран</v>
      </c>
      <c r="C3" s="588"/>
      <c r="D3" s="588"/>
      <c r="E3" s="588"/>
      <c r="F3" s="259" t="s">
        <v>2</v>
      </c>
      <c r="G3" s="250"/>
      <c r="H3" s="464">
        <f>'справка №1-БАЛАНС'!H3</f>
        <v>61</v>
      </c>
    </row>
    <row r="4" spans="1:8" ht="17.25" customHeight="1">
      <c r="A4" s="213" t="s">
        <v>3</v>
      </c>
      <c r="B4" s="589" t="str">
        <f>'справка №1-БАЛАНС'!E4</f>
        <v>01.01.2023-31.12.2023</v>
      </c>
      <c r="C4" s="589"/>
      <c r="D4" s="589"/>
      <c r="F4" s="212"/>
      <c r="H4" s="260" t="s">
        <v>271</v>
      </c>
    </row>
    <row r="5" spans="1:8" ht="22.8">
      <c r="A5" s="111" t="s">
        <v>272</v>
      </c>
      <c r="B5" s="442" t="s">
        <v>6</v>
      </c>
      <c r="C5" s="111" t="s">
        <v>7</v>
      </c>
      <c r="D5" s="112" t="s">
        <v>10</v>
      </c>
      <c r="E5" s="111" t="s">
        <v>273</v>
      </c>
      <c r="F5" s="442" t="s">
        <v>6</v>
      </c>
      <c r="G5" s="111" t="s">
        <v>7</v>
      </c>
      <c r="H5" s="111" t="s">
        <v>10</v>
      </c>
    </row>
    <row r="6" spans="1:8" s="397" customFormat="1" ht="10.199999999999999">
      <c r="A6" s="461" t="s">
        <v>11</v>
      </c>
      <c r="B6" s="461" t="s">
        <v>12</v>
      </c>
      <c r="C6" s="461">
        <v>1</v>
      </c>
      <c r="D6" s="461">
        <v>2</v>
      </c>
      <c r="E6" s="461" t="s">
        <v>11</v>
      </c>
      <c r="F6" s="462" t="s">
        <v>12</v>
      </c>
      <c r="G6" s="462">
        <v>1</v>
      </c>
      <c r="H6" s="462">
        <v>2</v>
      </c>
    </row>
    <row r="7" spans="1:8">
      <c r="A7" s="69" t="s">
        <v>274</v>
      </c>
      <c r="B7" s="444"/>
      <c r="C7" s="38"/>
      <c r="D7" s="38"/>
      <c r="E7" s="69" t="s">
        <v>275</v>
      </c>
      <c r="F7" s="454"/>
      <c r="G7" s="114"/>
      <c r="H7" s="114"/>
    </row>
    <row r="8" spans="1:8">
      <c r="A8" s="113" t="s">
        <v>276</v>
      </c>
      <c r="B8" s="445"/>
      <c r="C8" s="114"/>
      <c r="D8" s="114"/>
      <c r="E8" s="113" t="s">
        <v>277</v>
      </c>
      <c r="F8" s="454"/>
      <c r="G8" s="114"/>
      <c r="H8" s="114"/>
    </row>
    <row r="9" spans="1:8">
      <c r="A9" s="115" t="s">
        <v>278</v>
      </c>
      <c r="B9" s="446" t="s">
        <v>279</v>
      </c>
      <c r="C9" s="33">
        <v>8</v>
      </c>
      <c r="D9" s="33">
        <v>9</v>
      </c>
      <c r="E9" s="115" t="s">
        <v>280</v>
      </c>
      <c r="F9" s="455" t="s">
        <v>281</v>
      </c>
      <c r="G9" s="261"/>
      <c r="H9" s="261"/>
    </row>
    <row r="10" spans="1:8">
      <c r="A10" s="115" t="s">
        <v>282</v>
      </c>
      <c r="B10" s="446" t="s">
        <v>283</v>
      </c>
      <c r="C10" s="33">
        <v>222</v>
      </c>
      <c r="D10" s="33">
        <v>417</v>
      </c>
      <c r="E10" s="115" t="s">
        <v>284</v>
      </c>
      <c r="F10" s="455" t="s">
        <v>285</v>
      </c>
      <c r="G10" s="261"/>
      <c r="H10" s="261"/>
    </row>
    <row r="11" spans="1:8">
      <c r="A11" s="115" t="s">
        <v>286</v>
      </c>
      <c r="B11" s="446" t="s">
        <v>287</v>
      </c>
      <c r="C11" s="33">
        <v>11</v>
      </c>
      <c r="D11" s="33">
        <v>4</v>
      </c>
      <c r="E11" s="115" t="s">
        <v>288</v>
      </c>
      <c r="F11" s="455" t="s">
        <v>289</v>
      </c>
      <c r="G11" s="261"/>
      <c r="H11" s="261"/>
    </row>
    <row r="12" spans="1:8">
      <c r="A12" s="115" t="s">
        <v>290</v>
      </c>
      <c r="B12" s="446" t="s">
        <v>291</v>
      </c>
      <c r="C12" s="33">
        <v>1319</v>
      </c>
      <c r="D12" s="33">
        <v>1157</v>
      </c>
      <c r="E12" s="115" t="s">
        <v>75</v>
      </c>
      <c r="F12" s="455" t="s">
        <v>292</v>
      </c>
      <c r="G12" s="261"/>
      <c r="H12" s="261"/>
    </row>
    <row r="13" spans="1:8">
      <c r="A13" s="115" t="s">
        <v>293</v>
      </c>
      <c r="B13" s="446" t="s">
        <v>294</v>
      </c>
      <c r="C13" s="33">
        <v>112</v>
      </c>
      <c r="D13" s="33">
        <v>89</v>
      </c>
      <c r="E13" s="116" t="s">
        <v>48</v>
      </c>
      <c r="F13" s="456" t="s">
        <v>295</v>
      </c>
      <c r="G13" s="578">
        <f>SUM(G9:G12)</f>
        <v>0</v>
      </c>
      <c r="H13" s="578">
        <f>SUM(H9:H12)</f>
        <v>0</v>
      </c>
    </row>
    <row r="14" spans="1:8">
      <c r="A14" s="115" t="s">
        <v>296</v>
      </c>
      <c r="B14" s="446" t="s">
        <v>297</v>
      </c>
      <c r="C14" s="33"/>
      <c r="D14" s="33"/>
      <c r="E14" s="115"/>
      <c r="F14" s="457"/>
      <c r="G14" s="262"/>
      <c r="H14" s="262"/>
    </row>
    <row r="15" spans="1:8" ht="24">
      <c r="A15" s="115" t="s">
        <v>298</v>
      </c>
      <c r="B15" s="446" t="s">
        <v>299</v>
      </c>
      <c r="C15" s="34"/>
      <c r="D15" s="34"/>
      <c r="E15" s="113" t="s">
        <v>300</v>
      </c>
      <c r="F15" s="458" t="s">
        <v>301</v>
      </c>
      <c r="G15" s="261"/>
      <c r="H15" s="261"/>
    </row>
    <row r="16" spans="1:8">
      <c r="A16" s="115" t="s">
        <v>302</v>
      </c>
      <c r="B16" s="446" t="s">
        <v>303</v>
      </c>
      <c r="C16" s="34">
        <v>59</v>
      </c>
      <c r="D16" s="34">
        <v>107</v>
      </c>
      <c r="E16" s="115" t="s">
        <v>304</v>
      </c>
      <c r="F16" s="457" t="s">
        <v>305</v>
      </c>
      <c r="G16" s="263"/>
      <c r="H16" s="263"/>
    </row>
    <row r="17" spans="1:8">
      <c r="A17" s="117" t="s">
        <v>306</v>
      </c>
      <c r="B17" s="446" t="s">
        <v>307</v>
      </c>
      <c r="C17" s="35"/>
      <c r="D17" s="35"/>
      <c r="E17" s="113"/>
      <c r="F17" s="454"/>
      <c r="G17" s="262"/>
      <c r="H17" s="262"/>
    </row>
    <row r="18" spans="1:8">
      <c r="A18" s="117" t="s">
        <v>308</v>
      </c>
      <c r="B18" s="446" t="s">
        <v>309</v>
      </c>
      <c r="C18" s="35"/>
      <c r="D18" s="35"/>
      <c r="E18" s="113" t="s">
        <v>310</v>
      </c>
      <c r="F18" s="454"/>
      <c r="G18" s="262"/>
      <c r="H18" s="262"/>
    </row>
    <row r="19" spans="1:8">
      <c r="A19" s="116" t="s">
        <v>48</v>
      </c>
      <c r="B19" s="447" t="s">
        <v>311</v>
      </c>
      <c r="C19" s="38">
        <f>SUM(C9:C15)+C16</f>
        <v>1731</v>
      </c>
      <c r="D19" s="38">
        <f>SUM(D9:D15)+D16</f>
        <v>1783</v>
      </c>
      <c r="E19" s="118" t="s">
        <v>312</v>
      </c>
      <c r="F19" s="457" t="s">
        <v>313</v>
      </c>
      <c r="G19" s="261">
        <v>38</v>
      </c>
      <c r="H19" s="261">
        <v>5</v>
      </c>
    </row>
    <row r="20" spans="1:8">
      <c r="A20" s="113"/>
      <c r="B20" s="446"/>
      <c r="C20" s="125"/>
      <c r="D20" s="125"/>
      <c r="E20" s="117" t="s">
        <v>314</v>
      </c>
      <c r="F20" s="457" t="s">
        <v>315</v>
      </c>
      <c r="G20" s="261">
        <v>4631</v>
      </c>
      <c r="H20" s="261">
        <v>4195</v>
      </c>
    </row>
    <row r="21" spans="1:8" ht="24">
      <c r="A21" s="113" t="s">
        <v>316</v>
      </c>
      <c r="B21" s="448"/>
      <c r="C21" s="125"/>
      <c r="D21" s="125"/>
      <c r="E21" s="115" t="s">
        <v>317</v>
      </c>
      <c r="F21" s="457" t="s">
        <v>318</v>
      </c>
      <c r="G21" s="261"/>
      <c r="H21" s="261">
        <v>19</v>
      </c>
    </row>
    <row r="22" spans="1:8" ht="24">
      <c r="A22" s="118" t="s">
        <v>319</v>
      </c>
      <c r="B22" s="448" t="s">
        <v>320</v>
      </c>
      <c r="C22" s="33"/>
      <c r="D22" s="33"/>
      <c r="E22" s="118" t="s">
        <v>321</v>
      </c>
      <c r="F22" s="457" t="s">
        <v>322</v>
      </c>
      <c r="G22" s="261"/>
      <c r="H22" s="261">
        <v>1</v>
      </c>
    </row>
    <row r="23" spans="1:8" ht="24">
      <c r="A23" s="115" t="s">
        <v>323</v>
      </c>
      <c r="B23" s="448" t="s">
        <v>324</v>
      </c>
      <c r="C23" s="33">
        <v>6</v>
      </c>
      <c r="D23" s="33">
        <v>14</v>
      </c>
      <c r="E23" s="115" t="s">
        <v>325</v>
      </c>
      <c r="F23" s="457" t="s">
        <v>326</v>
      </c>
      <c r="G23" s="261">
        <v>297</v>
      </c>
      <c r="H23" s="261">
        <v>250</v>
      </c>
    </row>
    <row r="24" spans="1:8">
      <c r="A24" s="115" t="s">
        <v>327</v>
      </c>
      <c r="B24" s="448" t="s">
        <v>328</v>
      </c>
      <c r="C24" s="33"/>
      <c r="D24" s="33">
        <v>12</v>
      </c>
      <c r="E24" s="116" t="s">
        <v>100</v>
      </c>
      <c r="F24" s="458" t="s">
        <v>329</v>
      </c>
      <c r="G24" s="578">
        <f>SUM(G19:G23)</f>
        <v>4966</v>
      </c>
      <c r="H24" s="578">
        <f>SUM(H19:H23)</f>
        <v>4470</v>
      </c>
    </row>
    <row r="25" spans="1:8">
      <c r="A25" s="115" t="s">
        <v>75</v>
      </c>
      <c r="B25" s="448" t="s">
        <v>330</v>
      </c>
      <c r="C25" s="33">
        <v>5</v>
      </c>
      <c r="D25" s="33">
        <v>10</v>
      </c>
      <c r="E25" s="117"/>
      <c r="F25" s="454"/>
      <c r="G25" s="262"/>
      <c r="H25" s="262"/>
    </row>
    <row r="26" spans="1:8">
      <c r="A26" s="116" t="s">
        <v>73</v>
      </c>
      <c r="B26" s="449" t="s">
        <v>331</v>
      </c>
      <c r="C26" s="36">
        <f>SUM(C22:C25)</f>
        <v>11</v>
      </c>
      <c r="D26" s="36">
        <f>SUM(D22:D25)</f>
        <v>36</v>
      </c>
      <c r="E26" s="115"/>
      <c r="F26" s="454"/>
      <c r="G26" s="262"/>
      <c r="H26" s="262"/>
    </row>
    <row r="27" spans="1:8">
      <c r="A27" s="116"/>
      <c r="B27" s="449"/>
      <c r="C27" s="125"/>
      <c r="D27" s="125"/>
      <c r="E27" s="115"/>
      <c r="F27" s="454"/>
      <c r="G27" s="262"/>
      <c r="H27" s="262"/>
    </row>
    <row r="28" spans="1:8">
      <c r="A28" s="69" t="s">
        <v>332</v>
      </c>
      <c r="B28" s="442" t="s">
        <v>333</v>
      </c>
      <c r="C28" s="38">
        <f>C26+C19</f>
        <v>1742</v>
      </c>
      <c r="D28" s="38">
        <f>D26+D19</f>
        <v>1819</v>
      </c>
      <c r="E28" s="69" t="s">
        <v>334</v>
      </c>
      <c r="F28" s="458" t="s">
        <v>335</v>
      </c>
      <c r="G28" s="578">
        <f>G13+G15+G24</f>
        <v>4966</v>
      </c>
      <c r="H28" s="578">
        <f>H13+H15+H24</f>
        <v>4470</v>
      </c>
    </row>
    <row r="29" spans="1:8">
      <c r="A29" s="69"/>
      <c r="B29" s="442"/>
      <c r="C29" s="125"/>
      <c r="D29" s="125"/>
      <c r="E29" s="69"/>
      <c r="F29" s="457"/>
      <c r="G29" s="262"/>
      <c r="H29" s="262"/>
    </row>
    <row r="30" spans="1:8">
      <c r="A30" s="69" t="s">
        <v>336</v>
      </c>
      <c r="B30" s="442" t="s">
        <v>337</v>
      </c>
      <c r="C30" s="38">
        <f>IF((G28-C28)&gt;0,G28-C28,0)</f>
        <v>3224</v>
      </c>
      <c r="D30" s="38">
        <f>IF((H28-D28)&gt;0,H28-D28,0)</f>
        <v>2651</v>
      </c>
      <c r="E30" s="69" t="s">
        <v>338</v>
      </c>
      <c r="F30" s="458" t="s">
        <v>339</v>
      </c>
      <c r="G30" s="39">
        <f>IF((C28-G28)&gt;0,C28-G28,0)</f>
        <v>0</v>
      </c>
      <c r="H30" s="39">
        <f>IF((D28-H28)&gt;0,D28-H28,0)</f>
        <v>0</v>
      </c>
    </row>
    <row r="31" spans="1:8" ht="24">
      <c r="A31" s="264" t="s">
        <v>837</v>
      </c>
      <c r="B31" s="449" t="s">
        <v>340</v>
      </c>
      <c r="C31" s="33"/>
      <c r="D31" s="33"/>
      <c r="E31" s="113" t="s">
        <v>840</v>
      </c>
      <c r="F31" s="457" t="s">
        <v>341</v>
      </c>
      <c r="G31" s="261"/>
      <c r="H31" s="261"/>
    </row>
    <row r="32" spans="1:8">
      <c r="A32" s="113" t="s">
        <v>342</v>
      </c>
      <c r="B32" s="450" t="s">
        <v>343</v>
      </c>
      <c r="C32" s="33"/>
      <c r="D32" s="33"/>
      <c r="E32" s="113" t="s">
        <v>344</v>
      </c>
      <c r="F32" s="457" t="s">
        <v>345</v>
      </c>
      <c r="G32" s="261"/>
      <c r="H32" s="261"/>
    </row>
    <row r="33" spans="1:8">
      <c r="A33" s="70" t="s">
        <v>346</v>
      </c>
      <c r="B33" s="449" t="s">
        <v>347</v>
      </c>
      <c r="C33" s="38">
        <f>C28+C31+C32</f>
        <v>1742</v>
      </c>
      <c r="D33" s="38">
        <f>D28+D31+D32</f>
        <v>1819</v>
      </c>
      <c r="E33" s="69" t="s">
        <v>348</v>
      </c>
      <c r="F33" s="458" t="s">
        <v>349</v>
      </c>
      <c r="G33" s="421">
        <f>G32+G31+G28</f>
        <v>4966</v>
      </c>
      <c r="H33" s="421">
        <f>H32+H31+H28</f>
        <v>4470</v>
      </c>
    </row>
    <row r="34" spans="1:8">
      <c r="A34" s="70" t="s">
        <v>350</v>
      </c>
      <c r="B34" s="442" t="s">
        <v>351</v>
      </c>
      <c r="C34" s="38">
        <f>IF((G33-C33)&gt;0,G33-C33,0)</f>
        <v>3224</v>
      </c>
      <c r="D34" s="38">
        <f>IF((H33-D33)&gt;0,H33-D33,0)</f>
        <v>2651</v>
      </c>
      <c r="E34" s="70" t="s">
        <v>352</v>
      </c>
      <c r="F34" s="458" t="s">
        <v>353</v>
      </c>
      <c r="G34" s="114">
        <f>IF((C33-G33)&gt;0,C33-G33,0)</f>
        <v>0</v>
      </c>
      <c r="H34" s="114">
        <f>IF((D33-H33)&gt;0,D33-H33,0)</f>
        <v>0</v>
      </c>
    </row>
    <row r="35" spans="1:8">
      <c r="A35" s="113" t="s">
        <v>354</v>
      </c>
      <c r="B35" s="449" t="s">
        <v>355</v>
      </c>
      <c r="C35" s="36">
        <f>SUM(C36:C38)</f>
        <v>0</v>
      </c>
      <c r="D35" s="36">
        <f>SUM(D36:D38)</f>
        <v>0</v>
      </c>
      <c r="E35" s="119"/>
      <c r="F35" s="454"/>
      <c r="G35" s="262"/>
      <c r="H35" s="262"/>
    </row>
    <row r="36" spans="1:8">
      <c r="A36" s="120" t="s">
        <v>356</v>
      </c>
      <c r="B36" s="448" t="s">
        <v>357</v>
      </c>
      <c r="C36" s="33"/>
      <c r="D36" s="33"/>
      <c r="E36" s="119"/>
      <c r="F36" s="454"/>
      <c r="G36" s="262"/>
      <c r="H36" s="262"/>
    </row>
    <row r="37" spans="1:8" ht="24">
      <c r="A37" s="120" t="s">
        <v>358</v>
      </c>
      <c r="B37" s="451" t="s">
        <v>359</v>
      </c>
      <c r="C37" s="204"/>
      <c r="D37" s="204"/>
      <c r="E37" s="119"/>
      <c r="F37" s="459"/>
      <c r="G37" s="262"/>
      <c r="H37" s="262"/>
    </row>
    <row r="38" spans="1:8">
      <c r="A38" s="121" t="s">
        <v>360</v>
      </c>
      <c r="B38" s="451" t="s">
        <v>361</v>
      </c>
      <c r="C38" s="68"/>
      <c r="D38" s="68"/>
      <c r="E38" s="119"/>
      <c r="F38" s="459"/>
      <c r="G38" s="262"/>
      <c r="H38" s="262"/>
    </row>
    <row r="39" spans="1:8">
      <c r="A39" s="122" t="s">
        <v>362</v>
      </c>
      <c r="B39" s="452" t="s">
        <v>363</v>
      </c>
      <c r="C39" s="207">
        <f>+IF((G33-C33-C35)&gt;0,G33-C33-C35,0)</f>
        <v>3224</v>
      </c>
      <c r="D39" s="207">
        <f>+IF((H33-D33-D35)&gt;0,H33-D33-D35,0)</f>
        <v>2651</v>
      </c>
      <c r="E39" s="123" t="s">
        <v>364</v>
      </c>
      <c r="F39" s="460" t="s">
        <v>365</v>
      </c>
      <c r="G39" s="39">
        <f>IF(G34&gt;0,IF(C35+G34&lt;0,0,C35+G34),IF(C34-C35&lt;0,C35-C34,0))</f>
        <v>0</v>
      </c>
      <c r="H39" s="39">
        <f>IF(H34&gt;0,IF(D35+H34&lt;0,0,D35+H34),IF(D34-D35&lt;0,D35-D34,0))</f>
        <v>0</v>
      </c>
    </row>
    <row r="40" spans="1:8">
      <c r="A40" s="69" t="s">
        <v>366</v>
      </c>
      <c r="B40" s="443" t="s">
        <v>367</v>
      </c>
      <c r="C40" s="37"/>
      <c r="D40" s="37"/>
      <c r="E40" s="69" t="s">
        <v>366</v>
      </c>
      <c r="F40" s="460" t="s">
        <v>368</v>
      </c>
      <c r="G40" s="261"/>
      <c r="H40" s="261"/>
    </row>
    <row r="41" spans="1:8">
      <c r="A41" s="69" t="s">
        <v>369</v>
      </c>
      <c r="B41" s="453" t="s">
        <v>370</v>
      </c>
      <c r="C41" s="38">
        <f>IF(C39-C40&gt;0,C39-C40,0)</f>
        <v>3224</v>
      </c>
      <c r="D41" s="38">
        <f>IF(D39-D40&gt;0,D39-D40,0)</f>
        <v>2651</v>
      </c>
      <c r="E41" s="69" t="s">
        <v>371</v>
      </c>
      <c r="F41" s="460" t="s">
        <v>372</v>
      </c>
      <c r="G41" s="36">
        <f>IF(G39-G40&gt;0,G39-G40,0)</f>
        <v>0</v>
      </c>
      <c r="H41" s="36">
        <f>IF(H39-H40&gt;0,H39-H40,0)</f>
        <v>0</v>
      </c>
    </row>
    <row r="42" spans="1:8">
      <c r="A42" s="70" t="s">
        <v>373</v>
      </c>
      <c r="B42" s="453" t="s">
        <v>374</v>
      </c>
      <c r="C42" s="421">
        <f>C33+C35+C39</f>
        <v>4966</v>
      </c>
      <c r="D42" s="421">
        <f>D33+D35+D39</f>
        <v>4470</v>
      </c>
      <c r="E42" s="70" t="s">
        <v>375</v>
      </c>
      <c r="F42" s="452" t="s">
        <v>376</v>
      </c>
      <c r="G42" s="421">
        <f>G39+G33</f>
        <v>4966</v>
      </c>
      <c r="H42" s="421">
        <f>H39+H33</f>
        <v>4470</v>
      </c>
    </row>
    <row r="43" spans="1:8" s="397" customFormat="1" ht="10.199999999999999">
      <c r="A43" s="587" t="s">
        <v>844</v>
      </c>
      <c r="B43" s="587"/>
      <c r="C43" s="587"/>
      <c r="D43" s="587"/>
      <c r="E43" s="587"/>
      <c r="F43" s="395"/>
      <c r="G43" s="396"/>
      <c r="H43" s="396"/>
    </row>
    <row r="44" spans="1:8">
      <c r="B44" s="200"/>
      <c r="C44" s="362"/>
      <c r="D44" s="362"/>
      <c r="E44" s="201"/>
      <c r="F44" s="265"/>
      <c r="G44" s="201"/>
      <c r="H44" s="201"/>
    </row>
    <row r="45" spans="1:8">
      <c r="A45" s="398" t="str">
        <f>'справка №1-БАЛАНС'!A95</f>
        <v>Дата на съставяне: 26.01.2024</v>
      </c>
      <c r="B45" s="200"/>
      <c r="C45" s="201"/>
      <c r="D45" s="362" t="s">
        <v>898</v>
      </c>
      <c r="E45" s="202"/>
      <c r="F45" s="265"/>
      <c r="G45" s="201">
        <f>C42-G42</f>
        <v>0</v>
      </c>
      <c r="H45" s="201">
        <f>D42-H42</f>
        <v>0</v>
      </c>
    </row>
    <row r="46" spans="1:8">
      <c r="A46" s="266"/>
      <c r="B46" s="267"/>
      <c r="C46" s="362"/>
      <c r="D46" s="362"/>
      <c r="E46" s="343" t="s">
        <v>891</v>
      </c>
      <c r="F46" s="203"/>
      <c r="G46" s="203"/>
      <c r="H46" s="203"/>
    </row>
    <row r="47" spans="1:8">
      <c r="A47" s="296" t="s">
        <v>849</v>
      </c>
      <c r="D47" s="362" t="s">
        <v>898</v>
      </c>
      <c r="F47" s="265"/>
      <c r="G47" s="201"/>
      <c r="H47" s="201"/>
    </row>
    <row r="48" spans="1:8" ht="12.75" customHeight="1">
      <c r="A48" s="266"/>
      <c r="B48" s="201" t="s">
        <v>894</v>
      </c>
      <c r="C48" s="269"/>
      <c r="D48" s="302"/>
      <c r="E48" s="343" t="s">
        <v>892</v>
      </c>
      <c r="F48" s="302"/>
      <c r="G48" s="302"/>
      <c r="H48" s="302"/>
    </row>
    <row r="49" spans="2:8">
      <c r="B49" s="265"/>
      <c r="E49" s="265"/>
      <c r="F49" s="265"/>
      <c r="G49" s="201"/>
      <c r="H49" s="201"/>
    </row>
    <row r="50" spans="2:8">
      <c r="B50" s="265"/>
      <c r="C50" s="201"/>
      <c r="D50" s="201"/>
      <c r="E50" s="265"/>
      <c r="F50" s="265"/>
      <c r="G50" s="201"/>
      <c r="H50" s="201"/>
    </row>
    <row r="51" spans="2:8">
      <c r="B51" s="265"/>
      <c r="C51" s="201"/>
      <c r="D51" s="201"/>
      <c r="E51" s="265"/>
      <c r="F51" s="265"/>
      <c r="G51" s="201"/>
      <c r="H51" s="201"/>
    </row>
    <row r="52" spans="2:8">
      <c r="C52" s="268"/>
      <c r="D52" s="268"/>
      <c r="G52" s="268"/>
      <c r="H52" s="268"/>
    </row>
    <row r="53" spans="2:8">
      <c r="C53" s="268"/>
      <c r="D53" s="268"/>
      <c r="G53" s="268"/>
      <c r="H53" s="268"/>
    </row>
    <row r="54" spans="2:8">
      <c r="C54" s="268"/>
      <c r="D54" s="268"/>
      <c r="G54" s="268"/>
      <c r="H54" s="268"/>
    </row>
    <row r="55" spans="2:8">
      <c r="C55" s="268"/>
      <c r="D55" s="268"/>
      <c r="G55" s="268"/>
      <c r="H55" s="268"/>
    </row>
    <row r="56" spans="2:8">
      <c r="C56" s="268"/>
      <c r="D56" s="268"/>
      <c r="G56" s="268"/>
      <c r="H56" s="268"/>
    </row>
    <row r="57" spans="2:8">
      <c r="C57" s="268"/>
      <c r="D57" s="268"/>
      <c r="G57" s="268"/>
      <c r="H57" s="268"/>
    </row>
    <row r="58" spans="2:8">
      <c r="C58" s="268"/>
      <c r="D58" s="268"/>
      <c r="G58" s="268"/>
      <c r="H58" s="268"/>
    </row>
    <row r="59" spans="2:8">
      <c r="C59" s="268"/>
      <c r="D59" s="268"/>
      <c r="G59" s="268"/>
      <c r="H59" s="268"/>
    </row>
    <row r="60" spans="2:8">
      <c r="C60" s="268"/>
      <c r="D60" s="268"/>
      <c r="G60" s="268"/>
      <c r="H60" s="268"/>
    </row>
    <row r="61" spans="2:8">
      <c r="C61" s="268"/>
      <c r="D61" s="268"/>
      <c r="G61" s="268"/>
      <c r="H61" s="268"/>
    </row>
    <row r="62" spans="2:8">
      <c r="C62" s="268"/>
      <c r="D62" s="268"/>
      <c r="G62" s="268"/>
      <c r="H62" s="268"/>
    </row>
    <row r="63" spans="2:8">
      <c r="C63" s="268"/>
      <c r="D63" s="268"/>
      <c r="G63" s="268"/>
      <c r="H63" s="268"/>
    </row>
    <row r="64" spans="2:8">
      <c r="C64" s="268"/>
      <c r="D64" s="268"/>
      <c r="G64" s="268"/>
      <c r="H64" s="268"/>
    </row>
    <row r="65" spans="3:8">
      <c r="C65" s="268"/>
      <c r="D65" s="268"/>
      <c r="G65" s="268"/>
      <c r="H65" s="268"/>
    </row>
    <row r="66" spans="3:8">
      <c r="C66" s="268"/>
      <c r="D66" s="268"/>
      <c r="G66" s="268"/>
      <c r="H66" s="268"/>
    </row>
    <row r="67" spans="3:8">
      <c r="C67" s="268"/>
      <c r="D67" s="268"/>
      <c r="G67" s="268"/>
      <c r="H67" s="268"/>
    </row>
    <row r="68" spans="3:8">
      <c r="C68" s="268"/>
      <c r="D68" s="268"/>
      <c r="G68" s="268"/>
      <c r="H68" s="268"/>
    </row>
    <row r="69" spans="3:8">
      <c r="C69" s="268"/>
      <c r="D69" s="268"/>
      <c r="G69" s="268"/>
      <c r="H69" s="268"/>
    </row>
    <row r="70" spans="3:8">
      <c r="C70" s="268"/>
      <c r="D70" s="268"/>
      <c r="G70" s="268"/>
      <c r="H70" s="268"/>
    </row>
    <row r="71" spans="3:8">
      <c r="C71" s="268"/>
      <c r="D71" s="268"/>
      <c r="G71" s="268"/>
      <c r="H71" s="268"/>
    </row>
    <row r="72" spans="3:8">
      <c r="C72" s="268"/>
      <c r="D72" s="268"/>
      <c r="G72" s="268"/>
      <c r="H72" s="268"/>
    </row>
    <row r="73" spans="3:8">
      <c r="C73" s="268"/>
      <c r="D73" s="268"/>
      <c r="G73" s="268"/>
      <c r="H73" s="268"/>
    </row>
    <row r="74" spans="3:8">
      <c r="C74" s="268"/>
      <c r="D74" s="268"/>
      <c r="G74" s="268"/>
      <c r="H74" s="268"/>
    </row>
    <row r="75" spans="3:8">
      <c r="C75" s="268"/>
      <c r="D75" s="268"/>
      <c r="G75" s="268"/>
      <c r="H75" s="268"/>
    </row>
    <row r="76" spans="3:8">
      <c r="C76" s="268"/>
      <c r="D76" s="268"/>
      <c r="G76" s="268"/>
      <c r="H76" s="268"/>
    </row>
    <row r="77" spans="3:8">
      <c r="C77" s="268"/>
      <c r="D77" s="268"/>
      <c r="G77" s="268"/>
      <c r="H77" s="268"/>
    </row>
    <row r="78" spans="3:8">
      <c r="C78" s="268"/>
      <c r="D78" s="268"/>
      <c r="G78" s="268"/>
      <c r="H78" s="268"/>
    </row>
    <row r="79" spans="3:8">
      <c r="C79" s="268"/>
      <c r="D79" s="268"/>
      <c r="G79" s="268"/>
      <c r="H79" s="268"/>
    </row>
    <row r="80" spans="3:8">
      <c r="C80" s="268"/>
      <c r="D80" s="268"/>
      <c r="G80" s="268"/>
      <c r="H80" s="268"/>
    </row>
    <row r="81" spans="3:8">
      <c r="C81" s="268"/>
      <c r="D81" s="268"/>
      <c r="G81" s="268"/>
      <c r="H81" s="268"/>
    </row>
    <row r="82" spans="3:8">
      <c r="C82" s="268"/>
      <c r="D82" s="268"/>
      <c r="G82" s="268"/>
      <c r="H82" s="268"/>
    </row>
    <row r="83" spans="3:8">
      <c r="C83" s="268"/>
      <c r="D83" s="268"/>
      <c r="G83" s="268"/>
      <c r="H83" s="268"/>
    </row>
    <row r="84" spans="3:8">
      <c r="C84" s="268"/>
      <c r="D84" s="268"/>
      <c r="G84" s="268"/>
      <c r="H84" s="268"/>
    </row>
    <row r="85" spans="3:8">
      <c r="C85" s="268"/>
      <c r="D85" s="268"/>
      <c r="G85" s="268"/>
      <c r="H85" s="268"/>
    </row>
    <row r="86" spans="3:8">
      <c r="C86" s="268"/>
      <c r="D86" s="268"/>
      <c r="G86" s="268"/>
      <c r="H86" s="268"/>
    </row>
    <row r="87" spans="3:8">
      <c r="C87" s="268"/>
      <c r="D87" s="268"/>
      <c r="G87" s="268"/>
      <c r="H87" s="268"/>
    </row>
    <row r="88" spans="3:8">
      <c r="C88" s="268"/>
      <c r="D88" s="268"/>
      <c r="G88" s="268"/>
      <c r="H88" s="268"/>
    </row>
    <row r="89" spans="3:8">
      <c r="C89" s="268"/>
      <c r="D89" s="268"/>
      <c r="G89" s="268"/>
      <c r="H89" s="268"/>
    </row>
    <row r="90" spans="3:8">
      <c r="C90" s="268"/>
      <c r="D90" s="268"/>
      <c r="G90" s="268"/>
      <c r="H90" s="268"/>
    </row>
    <row r="91" spans="3:8">
      <c r="C91" s="268"/>
      <c r="D91" s="268"/>
      <c r="G91" s="268"/>
      <c r="H91" s="268"/>
    </row>
    <row r="92" spans="3:8">
      <c r="C92" s="268"/>
      <c r="D92" s="268"/>
      <c r="G92" s="268"/>
      <c r="H92" s="268"/>
    </row>
    <row r="93" spans="3:8">
      <c r="C93" s="268"/>
      <c r="D93" s="268"/>
      <c r="G93" s="268"/>
      <c r="H93" s="268"/>
    </row>
    <row r="94" spans="3:8">
      <c r="C94" s="268"/>
      <c r="D94" s="268"/>
      <c r="G94" s="268"/>
      <c r="H94" s="268"/>
    </row>
    <row r="95" spans="3:8">
      <c r="C95" s="268"/>
      <c r="D95" s="268"/>
      <c r="G95" s="268"/>
      <c r="H95" s="268"/>
    </row>
    <row r="96" spans="3:8">
      <c r="C96" s="268"/>
      <c r="D96" s="268"/>
      <c r="G96" s="268"/>
      <c r="H96" s="268"/>
    </row>
    <row r="97" spans="3:8">
      <c r="C97" s="268"/>
      <c r="D97" s="268"/>
      <c r="G97" s="268"/>
      <c r="H97" s="268"/>
    </row>
    <row r="98" spans="3:8">
      <c r="C98" s="268"/>
      <c r="D98" s="268"/>
      <c r="G98" s="268"/>
      <c r="H98" s="268"/>
    </row>
    <row r="99" spans="3:8">
      <c r="C99" s="268"/>
      <c r="D99" s="268"/>
      <c r="G99" s="268"/>
      <c r="H99" s="268"/>
    </row>
    <row r="100" spans="3:8">
      <c r="C100" s="268"/>
      <c r="D100" s="268"/>
      <c r="G100" s="268"/>
      <c r="H100" s="268"/>
    </row>
    <row r="101" spans="3:8">
      <c r="C101" s="268"/>
      <c r="D101" s="268"/>
      <c r="G101" s="268"/>
      <c r="H101" s="268"/>
    </row>
    <row r="102" spans="3:8">
      <c r="C102" s="268"/>
      <c r="D102" s="268"/>
      <c r="G102" s="268"/>
      <c r="H102" s="268"/>
    </row>
    <row r="103" spans="3:8">
      <c r="C103" s="268"/>
      <c r="D103" s="268"/>
      <c r="G103" s="268"/>
      <c r="H103" s="268"/>
    </row>
    <row r="104" spans="3:8">
      <c r="C104" s="268"/>
      <c r="D104" s="268"/>
      <c r="G104" s="268"/>
      <c r="H104" s="268"/>
    </row>
  </sheetData>
  <mergeCells count="5">
    <mergeCell ref="F2:G2"/>
    <mergeCell ref="A43:E43"/>
    <mergeCell ref="B2:E2"/>
    <mergeCell ref="B3:E3"/>
    <mergeCell ref="B4:D4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38:D38 C40:D40 G19:H23 C17:D18 C22:D25 C31:D32 G40:H40 G9:H12 G15:H16 G31:H32 C36:D36 C9:D14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7:D37 C15:D16" xr:uid="{00000000-0002-0000-0100-000001000000}">
      <formula1>-999999999999999</formula1>
      <formula2>999999999</formula2>
    </dataValidation>
  </dataValidations>
  <printOptions horizontalCentered="1"/>
  <pageMargins left="0.62992125984251968" right="0.23622047244094491" top="0.54" bottom="0.15748031496062992" header="0.33" footer="0.15748031496062992"/>
  <pageSetup paperSize="9" scale="87" orientation="landscape" r:id="rId1"/>
  <headerFooter alignWithMargins="0">
    <oddHeader>&amp;R&amp;"Times New Roman Cyr,Regular"&amp;9СПРАВКА ПО ОБРАЗЕЦ  № 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L102"/>
  <sheetViews>
    <sheetView topLeftCell="A23" zoomScale="130" workbookViewId="0">
      <selection activeCell="C52" sqref="C52"/>
    </sheetView>
  </sheetViews>
  <sheetFormatPr defaultColWidth="9.33203125" defaultRowHeight="12"/>
  <cols>
    <col min="1" max="1" width="62.5546875" style="71" bestFit="1" customWidth="1"/>
    <col min="2" max="2" width="17.33203125" style="71" customWidth="1"/>
    <col min="3" max="4" width="16.6640625" style="71" customWidth="1"/>
    <col min="5" max="5" width="12" style="71" customWidth="1"/>
    <col min="6" max="16384" width="9.33203125" style="71"/>
  </cols>
  <sheetData>
    <row r="1" spans="1:12">
      <c r="A1" s="126"/>
      <c r="B1" s="126"/>
      <c r="C1" s="126"/>
      <c r="D1" s="126"/>
    </row>
    <row r="2" spans="1:12">
      <c r="A2" s="127" t="s">
        <v>377</v>
      </c>
      <c r="B2" s="127"/>
      <c r="C2" s="127"/>
      <c r="D2" s="127"/>
      <c r="E2" s="128"/>
    </row>
    <row r="3" spans="1:12" ht="15" customHeight="1">
      <c r="A3" s="214"/>
      <c r="B3" s="214"/>
      <c r="C3" s="214"/>
      <c r="D3" s="214"/>
      <c r="E3" s="129"/>
    </row>
    <row r="4" spans="1:12" ht="15" customHeight="1">
      <c r="A4" s="215" t="str">
        <f>"Име на отчитащото се предприятие:"&amp;'справка №1-БАЛАНС'!E2</f>
        <v>Име на отчитащото се предприятие:"Индустриален капитал-холдинг" АД</v>
      </c>
      <c r="B4" s="215"/>
      <c r="C4" s="249" t="s">
        <v>1</v>
      </c>
      <c r="D4" s="249">
        <f>'справка №1-БАЛАНС'!H2</f>
        <v>121619055</v>
      </c>
      <c r="E4" s="128"/>
    </row>
    <row r="5" spans="1:12" ht="13.8">
      <c r="A5" s="215" t="s">
        <v>270</v>
      </c>
      <c r="B5" s="215" t="str">
        <f>'справка №1-БАЛАНС'!E3</f>
        <v>неконсолидиран</v>
      </c>
      <c r="C5" s="257" t="s">
        <v>2</v>
      </c>
      <c r="D5" s="465">
        <f>'справка №1-БАЛАНС'!H3</f>
        <v>61</v>
      </c>
    </row>
    <row r="6" spans="1:12" ht="12" customHeight="1">
      <c r="A6" s="216" t="s">
        <v>3</v>
      </c>
      <c r="B6" s="520" t="str">
        <f>'справка №1-БАЛАНС'!E4</f>
        <v>01.01.2023-31.12.2023</v>
      </c>
      <c r="C6" s="213"/>
      <c r="D6" s="217" t="s">
        <v>271</v>
      </c>
      <c r="E6" s="3"/>
    </row>
    <row r="7" spans="1:12" ht="33.75" customHeight="1">
      <c r="A7" s="130" t="s">
        <v>379</v>
      </c>
      <c r="B7" s="130" t="s">
        <v>6</v>
      </c>
      <c r="C7" s="131" t="s">
        <v>7</v>
      </c>
      <c r="D7" s="131" t="s">
        <v>10</v>
      </c>
      <c r="E7" s="129"/>
    </row>
    <row r="8" spans="1:12" s="517" customFormat="1" ht="10.199999999999999">
      <c r="A8" s="518" t="s">
        <v>11</v>
      </c>
      <c r="B8" s="518" t="s">
        <v>12</v>
      </c>
      <c r="C8" s="519">
        <v>1</v>
      </c>
      <c r="D8" s="519" t="s">
        <v>900</v>
      </c>
      <c r="E8" s="516"/>
    </row>
    <row r="9" spans="1:12">
      <c r="A9" s="132" t="s">
        <v>380</v>
      </c>
      <c r="B9" s="133"/>
      <c r="C9" s="41"/>
      <c r="D9" s="41"/>
    </row>
    <row r="10" spans="1:12">
      <c r="A10" s="134" t="s">
        <v>381</v>
      </c>
      <c r="B10" s="135" t="s">
        <v>382</v>
      </c>
      <c r="C10" s="40"/>
      <c r="D10" s="40"/>
    </row>
    <row r="11" spans="1:12">
      <c r="A11" s="134" t="s">
        <v>383</v>
      </c>
      <c r="B11" s="135" t="s">
        <v>384</v>
      </c>
      <c r="C11" s="40">
        <v>-401</v>
      </c>
      <c r="D11" s="40">
        <v>-506</v>
      </c>
      <c r="E11" s="72"/>
      <c r="F11" s="72"/>
      <c r="G11" s="72"/>
      <c r="H11" s="72"/>
      <c r="I11" s="72"/>
      <c r="J11" s="72"/>
      <c r="K11" s="72"/>
      <c r="L11" s="72"/>
    </row>
    <row r="12" spans="1:12">
      <c r="A12" s="134" t="s">
        <v>385</v>
      </c>
      <c r="B12" s="135" t="s">
        <v>386</v>
      </c>
      <c r="C12" s="40"/>
      <c r="D12" s="40"/>
      <c r="E12" s="72"/>
      <c r="F12" s="72"/>
      <c r="G12" s="72"/>
      <c r="H12" s="72"/>
      <c r="I12" s="72"/>
      <c r="J12" s="72"/>
      <c r="K12" s="72"/>
      <c r="L12" s="72"/>
    </row>
    <row r="13" spans="1:12" ht="12" customHeight="1">
      <c r="A13" s="134" t="s">
        <v>387</v>
      </c>
      <c r="B13" s="135" t="s">
        <v>388</v>
      </c>
      <c r="C13" s="40">
        <v>-1481</v>
      </c>
      <c r="D13" s="40">
        <v>-1156</v>
      </c>
      <c r="E13" s="72"/>
      <c r="F13" s="72"/>
      <c r="G13" s="72"/>
      <c r="H13" s="72"/>
      <c r="I13" s="72"/>
      <c r="J13" s="72"/>
      <c r="K13" s="72"/>
      <c r="L13" s="72"/>
    </row>
    <row r="14" spans="1:12" ht="14.25" customHeight="1">
      <c r="A14" s="134" t="s">
        <v>389</v>
      </c>
      <c r="B14" s="135" t="s">
        <v>390</v>
      </c>
      <c r="C14" s="40"/>
      <c r="D14" s="40"/>
      <c r="E14" s="72"/>
      <c r="F14" s="72"/>
      <c r="G14" s="72"/>
      <c r="H14" s="72"/>
      <c r="I14" s="72"/>
      <c r="J14" s="72"/>
      <c r="K14" s="72"/>
      <c r="L14" s="72"/>
    </row>
    <row r="15" spans="1:12">
      <c r="A15" s="134" t="s">
        <v>391</v>
      </c>
      <c r="B15" s="135" t="s">
        <v>392</v>
      </c>
      <c r="C15" s="40"/>
      <c r="D15" s="40"/>
      <c r="E15" s="72"/>
      <c r="F15" s="72"/>
      <c r="G15" s="72"/>
      <c r="H15" s="72"/>
      <c r="I15" s="72"/>
      <c r="J15" s="72"/>
      <c r="K15" s="72"/>
      <c r="L15" s="72"/>
    </row>
    <row r="16" spans="1:12">
      <c r="A16" s="134" t="s">
        <v>393</v>
      </c>
      <c r="B16" s="135" t="s">
        <v>394</v>
      </c>
      <c r="C16" s="40"/>
      <c r="D16" s="40"/>
      <c r="E16" s="72"/>
      <c r="F16" s="72"/>
      <c r="G16" s="72"/>
      <c r="H16" s="72"/>
      <c r="I16" s="72"/>
      <c r="J16" s="72"/>
      <c r="K16" s="72"/>
      <c r="L16" s="72"/>
    </row>
    <row r="17" spans="1:12">
      <c r="A17" s="134" t="s">
        <v>395</v>
      </c>
      <c r="B17" s="135" t="s">
        <v>396</v>
      </c>
      <c r="C17" s="40"/>
      <c r="D17" s="40"/>
      <c r="E17" s="72"/>
      <c r="F17" s="72"/>
      <c r="G17" s="72"/>
      <c r="H17" s="72"/>
      <c r="I17" s="72"/>
      <c r="J17" s="72"/>
      <c r="K17" s="72"/>
      <c r="L17" s="72"/>
    </row>
    <row r="18" spans="1:12">
      <c r="A18" s="134" t="s">
        <v>397</v>
      </c>
      <c r="B18" s="135" t="s">
        <v>398</v>
      </c>
      <c r="C18" s="40"/>
      <c r="D18" s="40"/>
      <c r="E18" s="72"/>
      <c r="F18" s="72"/>
      <c r="G18" s="72"/>
      <c r="H18" s="72"/>
      <c r="I18" s="72"/>
      <c r="J18" s="72"/>
      <c r="K18" s="72"/>
      <c r="L18" s="72"/>
    </row>
    <row r="19" spans="1:12">
      <c r="A19" s="134" t="s">
        <v>399</v>
      </c>
      <c r="B19" s="135" t="s">
        <v>400</v>
      </c>
      <c r="C19" s="40"/>
      <c r="D19" s="40"/>
      <c r="E19" s="72"/>
      <c r="F19" s="72"/>
      <c r="G19" s="72"/>
      <c r="H19" s="72"/>
      <c r="I19" s="72"/>
      <c r="J19" s="72"/>
      <c r="K19" s="72"/>
      <c r="L19" s="72"/>
    </row>
    <row r="20" spans="1:12">
      <c r="A20" s="136" t="s">
        <v>401</v>
      </c>
      <c r="B20" s="137" t="s">
        <v>402</v>
      </c>
      <c r="C20" s="41">
        <f>SUM(C10:C19)</f>
        <v>-1882</v>
      </c>
      <c r="D20" s="41">
        <f>SUM(D10:D19)</f>
        <v>-1662</v>
      </c>
      <c r="E20" s="72"/>
      <c r="F20" s="72"/>
      <c r="G20" s="72"/>
      <c r="H20" s="72"/>
      <c r="I20" s="72"/>
      <c r="J20" s="72"/>
      <c r="K20" s="72"/>
      <c r="L20" s="72"/>
    </row>
    <row r="21" spans="1:12">
      <c r="A21" s="132" t="s">
        <v>403</v>
      </c>
      <c r="B21" s="138"/>
      <c r="C21" s="139"/>
      <c r="D21" s="139"/>
      <c r="E21" s="72"/>
      <c r="F21" s="72"/>
      <c r="G21" s="72"/>
      <c r="H21" s="72"/>
      <c r="I21" s="72"/>
      <c r="J21" s="72"/>
      <c r="K21" s="72"/>
      <c r="L21" s="72"/>
    </row>
    <row r="22" spans="1:12">
      <c r="A22" s="134" t="s">
        <v>404</v>
      </c>
      <c r="B22" s="135" t="s">
        <v>405</v>
      </c>
      <c r="C22" s="40"/>
      <c r="D22" s="40"/>
      <c r="E22" s="72"/>
      <c r="F22" s="72"/>
      <c r="G22" s="72"/>
      <c r="H22" s="72"/>
      <c r="I22" s="72"/>
      <c r="J22" s="72"/>
      <c r="K22" s="72"/>
      <c r="L22" s="72"/>
    </row>
    <row r="23" spans="1:12">
      <c r="A23" s="134" t="s">
        <v>406</v>
      </c>
      <c r="B23" s="135" t="s">
        <v>407</v>
      </c>
      <c r="C23" s="40"/>
      <c r="D23" s="40"/>
      <c r="E23" s="72"/>
      <c r="F23" s="72"/>
      <c r="G23" s="72"/>
      <c r="H23" s="72"/>
      <c r="I23" s="72"/>
      <c r="J23" s="72"/>
      <c r="K23" s="72"/>
      <c r="L23" s="72"/>
    </row>
    <row r="24" spans="1:12">
      <c r="A24" s="134" t="s">
        <v>408</v>
      </c>
      <c r="B24" s="135" t="s">
        <v>409</v>
      </c>
      <c r="C24" s="40">
        <v>-1165</v>
      </c>
      <c r="D24" s="40"/>
      <c r="E24" s="72"/>
      <c r="F24" s="72"/>
      <c r="G24" s="72"/>
      <c r="H24" s="72"/>
      <c r="I24" s="72"/>
      <c r="J24" s="72"/>
      <c r="K24" s="72"/>
      <c r="L24" s="72"/>
    </row>
    <row r="25" spans="1:12" ht="13.5" customHeight="1">
      <c r="A25" s="134" t="s">
        <v>410</v>
      </c>
      <c r="B25" s="135" t="s">
        <v>411</v>
      </c>
      <c r="C25" s="40">
        <v>186</v>
      </c>
      <c r="D25" s="40">
        <v>49</v>
      </c>
      <c r="E25" s="72"/>
      <c r="F25" s="72"/>
      <c r="G25" s="72"/>
      <c r="H25" s="72"/>
      <c r="I25" s="72"/>
      <c r="J25" s="72"/>
      <c r="K25" s="72"/>
      <c r="L25" s="72"/>
    </row>
    <row r="26" spans="1:12">
      <c r="A26" s="134" t="s">
        <v>412</v>
      </c>
      <c r="B26" s="135" t="s">
        <v>413</v>
      </c>
      <c r="C26" s="40">
        <v>11</v>
      </c>
      <c r="D26" s="40">
        <v>6</v>
      </c>
      <c r="E26" s="72"/>
      <c r="F26" s="72"/>
      <c r="G26" s="72"/>
      <c r="H26" s="72"/>
      <c r="I26" s="72"/>
      <c r="J26" s="72"/>
      <c r="K26" s="72"/>
      <c r="L26" s="72"/>
    </row>
    <row r="27" spans="1:12">
      <c r="A27" s="134" t="s">
        <v>414</v>
      </c>
      <c r="B27" s="135" t="s">
        <v>415</v>
      </c>
      <c r="C27" s="40"/>
      <c r="D27" s="40"/>
      <c r="E27" s="72"/>
      <c r="F27" s="72"/>
      <c r="G27" s="72"/>
      <c r="H27" s="72"/>
      <c r="I27" s="72"/>
      <c r="J27" s="72"/>
      <c r="K27" s="72"/>
      <c r="L27" s="72"/>
    </row>
    <row r="28" spans="1:12">
      <c r="A28" s="134" t="s">
        <v>416</v>
      </c>
      <c r="B28" s="135" t="s">
        <v>417</v>
      </c>
      <c r="C28" s="40"/>
      <c r="D28" s="40">
        <v>19</v>
      </c>
      <c r="E28" s="72"/>
      <c r="F28" s="72"/>
      <c r="G28" s="72"/>
      <c r="H28" s="72"/>
      <c r="I28" s="72"/>
      <c r="J28" s="72"/>
      <c r="K28" s="72"/>
      <c r="L28" s="72"/>
    </row>
    <row r="29" spans="1:12">
      <c r="A29" s="134" t="s">
        <v>418</v>
      </c>
      <c r="B29" s="135" t="s">
        <v>419</v>
      </c>
      <c r="C29" s="40">
        <v>5764</v>
      </c>
      <c r="D29" s="40">
        <v>3665</v>
      </c>
      <c r="E29" s="72"/>
      <c r="F29" s="72"/>
      <c r="G29" s="72"/>
      <c r="H29" s="72"/>
      <c r="I29" s="72"/>
      <c r="J29" s="72"/>
      <c r="K29" s="72"/>
      <c r="L29" s="72"/>
    </row>
    <row r="30" spans="1:12">
      <c r="A30" s="134" t="s">
        <v>397</v>
      </c>
      <c r="B30" s="135" t="s">
        <v>420</v>
      </c>
      <c r="C30" s="40"/>
      <c r="D30" s="40"/>
      <c r="E30" s="72"/>
      <c r="F30" s="72"/>
      <c r="G30" s="72"/>
      <c r="H30" s="72"/>
      <c r="I30" s="72"/>
      <c r="J30" s="72"/>
      <c r="K30" s="72"/>
      <c r="L30" s="72"/>
    </row>
    <row r="31" spans="1:12">
      <c r="A31" s="134" t="s">
        <v>421</v>
      </c>
      <c r="B31" s="135" t="s">
        <v>422</v>
      </c>
      <c r="C31" s="40"/>
      <c r="D31" s="40">
        <v>-37</v>
      </c>
      <c r="E31" s="72"/>
      <c r="F31" s="72"/>
      <c r="G31" s="72"/>
      <c r="H31" s="72"/>
      <c r="I31" s="72"/>
      <c r="J31" s="72"/>
      <c r="K31" s="72"/>
      <c r="L31" s="72"/>
    </row>
    <row r="32" spans="1:12">
      <c r="A32" s="136" t="s">
        <v>423</v>
      </c>
      <c r="B32" s="137" t="s">
        <v>424</v>
      </c>
      <c r="C32" s="41">
        <f>SUM(C22:C31)</f>
        <v>4796</v>
      </c>
      <c r="D32" s="41">
        <f>SUM(D22:D31)</f>
        <v>3702</v>
      </c>
      <c r="E32" s="72"/>
      <c r="F32" s="72"/>
      <c r="G32" s="72"/>
      <c r="H32" s="72"/>
      <c r="I32" s="72"/>
      <c r="J32" s="72"/>
      <c r="K32" s="72"/>
      <c r="L32" s="72"/>
    </row>
    <row r="33" spans="1:7">
      <c r="A33" s="132" t="s">
        <v>425</v>
      </c>
      <c r="B33" s="138"/>
      <c r="C33" s="139"/>
      <c r="D33" s="139"/>
    </row>
    <row r="34" spans="1:7">
      <c r="A34" s="134" t="s">
        <v>426</v>
      </c>
      <c r="B34" s="135" t="s">
        <v>427</v>
      </c>
      <c r="C34" s="40"/>
      <c r="D34" s="40"/>
    </row>
    <row r="35" spans="1:7">
      <c r="A35" s="134" t="s">
        <v>428</v>
      </c>
      <c r="B35" s="135" t="s">
        <v>429</v>
      </c>
      <c r="C35" s="40"/>
      <c r="D35" s="40"/>
    </row>
    <row r="36" spans="1:7">
      <c r="A36" s="134" t="s">
        <v>430</v>
      </c>
      <c r="B36" s="135" t="s">
        <v>431</v>
      </c>
      <c r="C36" s="40"/>
      <c r="D36" s="40"/>
    </row>
    <row r="37" spans="1:7">
      <c r="A37" s="134" t="s">
        <v>432</v>
      </c>
      <c r="B37" s="135" t="s">
        <v>433</v>
      </c>
      <c r="C37" s="40"/>
      <c r="D37" s="40"/>
    </row>
    <row r="38" spans="1:7">
      <c r="A38" s="134" t="s">
        <v>434</v>
      </c>
      <c r="B38" s="135" t="s">
        <v>435</v>
      </c>
      <c r="C38" s="40"/>
      <c r="D38" s="40"/>
    </row>
    <row r="39" spans="1:7">
      <c r="A39" s="134" t="s">
        <v>436</v>
      </c>
      <c r="B39" s="135" t="s">
        <v>437</v>
      </c>
      <c r="C39" s="40"/>
      <c r="D39" s="40"/>
    </row>
    <row r="40" spans="1:7">
      <c r="A40" s="134" t="s">
        <v>438</v>
      </c>
      <c r="B40" s="135" t="s">
        <v>439</v>
      </c>
      <c r="C40" s="40">
        <v>-897</v>
      </c>
      <c r="D40" s="40">
        <v>-1085</v>
      </c>
    </row>
    <row r="41" spans="1:7">
      <c r="A41" s="134" t="s">
        <v>440</v>
      </c>
      <c r="B41" s="135" t="s">
        <v>441</v>
      </c>
      <c r="C41" s="40"/>
      <c r="D41" s="40"/>
      <c r="F41" s="72"/>
      <c r="G41" s="72"/>
    </row>
    <row r="42" spans="1:7">
      <c r="A42" s="136" t="s">
        <v>442</v>
      </c>
      <c r="B42" s="137" t="s">
        <v>443</v>
      </c>
      <c r="C42" s="41">
        <f>SUM(C34:C41)</f>
        <v>-897</v>
      </c>
      <c r="D42" s="41">
        <f>SUM(D34:D41)</f>
        <v>-1085</v>
      </c>
      <c r="F42" s="72"/>
      <c r="G42" s="72"/>
    </row>
    <row r="43" spans="1:7">
      <c r="A43" s="140" t="s">
        <v>444</v>
      </c>
      <c r="B43" s="137" t="s">
        <v>445</v>
      </c>
      <c r="C43" s="41">
        <f>C42+C32+C20</f>
        <v>2017</v>
      </c>
      <c r="D43" s="41">
        <f>D42+D32+D20</f>
        <v>955</v>
      </c>
      <c r="F43" s="72"/>
      <c r="G43" s="72"/>
    </row>
    <row r="44" spans="1:7">
      <c r="A44" s="132" t="s">
        <v>446</v>
      </c>
      <c r="B44" s="138" t="s">
        <v>447</v>
      </c>
      <c r="C44" s="523">
        <f>'справка №1-БАЛАНС'!D90</f>
        <v>12995</v>
      </c>
      <c r="D44" s="523">
        <v>12040</v>
      </c>
      <c r="F44" s="72"/>
      <c r="G44" s="72"/>
    </row>
    <row r="45" spans="1:7">
      <c r="A45" s="132" t="s">
        <v>448</v>
      </c>
      <c r="B45" s="138" t="s">
        <v>449</v>
      </c>
      <c r="C45" s="524">
        <f>C44+C43</f>
        <v>15012</v>
      </c>
      <c r="D45" s="524">
        <f>D44+D43</f>
        <v>12995</v>
      </c>
      <c r="F45" s="72"/>
      <c r="G45" s="72"/>
    </row>
    <row r="46" spans="1:7">
      <c r="A46" s="134" t="s">
        <v>450</v>
      </c>
      <c r="B46" s="138" t="s">
        <v>451</v>
      </c>
      <c r="C46" s="42">
        <f>C45-C47</f>
        <v>5271</v>
      </c>
      <c r="D46" s="42">
        <v>10754</v>
      </c>
      <c r="F46" s="72"/>
      <c r="G46" s="72"/>
    </row>
    <row r="47" spans="1:7">
      <c r="A47" s="134" t="s">
        <v>452</v>
      </c>
      <c r="B47" s="138" t="s">
        <v>453</v>
      </c>
      <c r="C47" s="42">
        <f>'справка №1-БАЛАНС'!C88</f>
        <v>9741</v>
      </c>
      <c r="D47" s="42">
        <v>2241</v>
      </c>
      <c r="F47" s="72"/>
      <c r="G47" s="72"/>
    </row>
    <row r="48" spans="1:7">
      <c r="B48" s="141"/>
      <c r="C48" s="580">
        <f>C45-'справка №1-БАЛАНС'!C90</f>
        <v>0</v>
      </c>
      <c r="D48" s="580"/>
      <c r="F48" s="72"/>
      <c r="G48" s="72"/>
    </row>
    <row r="49" spans="1:7">
      <c r="A49" s="393" t="str">
        <f>'справка №1-БАЛАНС'!A95</f>
        <v>Дата на съставяне: 26.01.2024</v>
      </c>
      <c r="B49" s="380" t="s">
        <v>898</v>
      </c>
      <c r="C49" s="581"/>
      <c r="D49" s="582"/>
      <c r="F49" s="72"/>
      <c r="G49" s="72"/>
    </row>
    <row r="50" spans="1:7">
      <c r="A50" s="295"/>
      <c r="B50" s="380"/>
      <c r="C50" s="343" t="s">
        <v>891</v>
      </c>
      <c r="D50" s="293"/>
      <c r="F50" s="72"/>
      <c r="G50" s="72"/>
    </row>
    <row r="51" spans="1:7">
      <c r="A51" s="203" t="s">
        <v>849</v>
      </c>
      <c r="B51" s="380" t="s">
        <v>898</v>
      </c>
      <c r="C51" s="124"/>
      <c r="D51" s="126"/>
      <c r="F51" s="72"/>
      <c r="G51" s="72"/>
    </row>
    <row r="52" spans="1:7">
      <c r="A52" s="394" t="s">
        <v>896</v>
      </c>
      <c r="B52" s="302"/>
      <c r="C52" s="343" t="s">
        <v>892</v>
      </c>
      <c r="D52" s="293"/>
      <c r="F52" s="72"/>
      <c r="G52" s="72"/>
    </row>
    <row r="53" spans="1:7">
      <c r="D53" s="126"/>
      <c r="F53" s="72"/>
      <c r="G53" s="72"/>
    </row>
    <row r="54" spans="1:7">
      <c r="F54" s="72"/>
      <c r="G54" s="72"/>
    </row>
    <row r="55" spans="1:7">
      <c r="F55" s="72"/>
      <c r="G55" s="72"/>
    </row>
    <row r="56" spans="1:7">
      <c r="F56" s="72"/>
      <c r="G56" s="72"/>
    </row>
    <row r="57" spans="1:7">
      <c r="F57" s="72"/>
      <c r="G57" s="72"/>
    </row>
    <row r="58" spans="1:7">
      <c r="F58" s="72"/>
      <c r="G58" s="72"/>
    </row>
    <row r="59" spans="1:7">
      <c r="F59" s="72"/>
      <c r="G59" s="72"/>
    </row>
    <row r="60" spans="1:7">
      <c r="F60" s="72"/>
      <c r="G60" s="72"/>
    </row>
    <row r="61" spans="1:7">
      <c r="F61" s="72"/>
      <c r="G61" s="72"/>
    </row>
    <row r="62" spans="1:7">
      <c r="F62" s="72"/>
      <c r="G62" s="72"/>
    </row>
    <row r="63" spans="1:7">
      <c r="F63" s="72"/>
      <c r="G63" s="72"/>
    </row>
    <row r="64" spans="1:7">
      <c r="F64" s="72"/>
      <c r="G64" s="72"/>
    </row>
    <row r="65" spans="6:7">
      <c r="F65" s="72"/>
      <c r="G65" s="72"/>
    </row>
    <row r="66" spans="6:7">
      <c r="F66" s="72"/>
      <c r="G66" s="72"/>
    </row>
    <row r="67" spans="6:7">
      <c r="F67" s="72"/>
      <c r="G67" s="72"/>
    </row>
    <row r="68" spans="6:7">
      <c r="F68" s="72"/>
      <c r="G68" s="72"/>
    </row>
    <row r="69" spans="6:7">
      <c r="F69" s="72"/>
      <c r="G69" s="72"/>
    </row>
    <row r="70" spans="6:7">
      <c r="F70" s="72"/>
      <c r="G70" s="72"/>
    </row>
    <row r="71" spans="6:7">
      <c r="F71" s="72"/>
      <c r="G71" s="72"/>
    </row>
    <row r="72" spans="6:7">
      <c r="F72" s="72"/>
      <c r="G72" s="72"/>
    </row>
    <row r="73" spans="6:7">
      <c r="F73" s="72"/>
      <c r="G73" s="72"/>
    </row>
    <row r="74" spans="6:7">
      <c r="F74" s="72"/>
      <c r="G74" s="72"/>
    </row>
    <row r="75" spans="6:7">
      <c r="F75" s="72"/>
      <c r="G75" s="72"/>
    </row>
    <row r="76" spans="6:7">
      <c r="F76" s="72"/>
      <c r="G76" s="72"/>
    </row>
    <row r="77" spans="6:7">
      <c r="F77" s="72"/>
      <c r="G77" s="72"/>
    </row>
    <row r="78" spans="6:7">
      <c r="F78" s="72"/>
      <c r="G78" s="72"/>
    </row>
    <row r="79" spans="6:7">
      <c r="F79" s="72"/>
      <c r="G79" s="72"/>
    </row>
    <row r="80" spans="6:7">
      <c r="F80" s="72"/>
      <c r="G80" s="72"/>
    </row>
    <row r="81" spans="6:7">
      <c r="F81" s="72"/>
      <c r="G81" s="72"/>
    </row>
    <row r="82" spans="6:7">
      <c r="F82" s="72"/>
      <c r="G82" s="72"/>
    </row>
    <row r="83" spans="6:7">
      <c r="F83" s="72"/>
      <c r="G83" s="72"/>
    </row>
    <row r="84" spans="6:7">
      <c r="F84" s="72"/>
      <c r="G84" s="72"/>
    </row>
    <row r="85" spans="6:7">
      <c r="F85" s="72"/>
      <c r="G85" s="72"/>
    </row>
    <row r="86" spans="6:7">
      <c r="F86" s="72"/>
      <c r="G86" s="72"/>
    </row>
    <row r="87" spans="6:7">
      <c r="F87" s="72"/>
      <c r="G87" s="72"/>
    </row>
    <row r="88" spans="6:7">
      <c r="F88" s="72"/>
      <c r="G88" s="72"/>
    </row>
    <row r="89" spans="6:7">
      <c r="F89" s="72"/>
      <c r="G89" s="72"/>
    </row>
    <row r="90" spans="6:7">
      <c r="F90" s="72"/>
      <c r="G90" s="72"/>
    </row>
    <row r="91" spans="6:7">
      <c r="F91" s="72"/>
      <c r="G91" s="72"/>
    </row>
    <row r="92" spans="6:7">
      <c r="F92" s="72"/>
      <c r="G92" s="72"/>
    </row>
    <row r="93" spans="6:7">
      <c r="F93" s="72"/>
      <c r="G93" s="72"/>
    </row>
    <row r="94" spans="6:7">
      <c r="F94" s="72"/>
      <c r="G94" s="72"/>
    </row>
    <row r="95" spans="6:7">
      <c r="F95" s="72"/>
      <c r="G95" s="72"/>
    </row>
    <row r="96" spans="6:7">
      <c r="F96" s="72"/>
      <c r="G96" s="72"/>
    </row>
    <row r="97" spans="6:7">
      <c r="F97" s="72"/>
      <c r="G97" s="72"/>
    </row>
    <row r="98" spans="6:7">
      <c r="F98" s="72"/>
      <c r="G98" s="72"/>
    </row>
    <row r="99" spans="6:7">
      <c r="F99" s="72"/>
      <c r="G99" s="72"/>
    </row>
    <row r="100" spans="6:7">
      <c r="F100" s="72"/>
      <c r="G100" s="72"/>
    </row>
    <row r="101" spans="6:7">
      <c r="F101" s="72"/>
      <c r="G101" s="72"/>
    </row>
    <row r="102" spans="6:7">
      <c r="F102" s="72"/>
      <c r="G102" s="72"/>
    </row>
  </sheetData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4:D41 C22:D31 C10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6:D47 C44:D44" xr:uid="{00000000-0002-0000-0200-000001000000}">
      <formula1>0</formula1>
      <formula2>9999999999999990</formula2>
    </dataValidation>
  </dataValidations>
  <printOptions horizontalCentered="1"/>
  <pageMargins left="0.74803149606299213" right="0.15748031496062992" top="0.6692913385826772" bottom="0.15748031496062992" header="0.39370078740157483" footer="0.15748031496062992"/>
  <pageSetup paperSize="9" scale="87" orientation="landscape" r:id="rId1"/>
  <headerFooter alignWithMargins="0">
    <oddHeader>&amp;R&amp;"Times New Roman Cyr,Regular"&amp;9СПРАВКА  ПО ОБРАЗЕЦ №  3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40"/>
  <sheetViews>
    <sheetView topLeftCell="A7" workbookViewId="0">
      <selection activeCell="I41" sqref="I41"/>
    </sheetView>
  </sheetViews>
  <sheetFormatPr defaultColWidth="9.33203125" defaultRowHeight="12"/>
  <cols>
    <col min="1" max="1" width="48.44140625" style="255" customWidth="1"/>
    <col min="2" max="2" width="8.33203125" style="256" customWidth="1"/>
    <col min="3" max="3" width="7.6640625" style="1" bestFit="1" customWidth="1"/>
    <col min="4" max="4" width="18.44140625" style="1" bestFit="1" customWidth="1"/>
    <col min="5" max="5" width="8.109375" style="1" bestFit="1" customWidth="1"/>
    <col min="6" max="6" width="5.88671875" style="1" bestFit="1" customWidth="1"/>
    <col min="7" max="7" width="8.44140625" style="1" bestFit="1" customWidth="1"/>
    <col min="8" max="8" width="5.88671875" style="1" bestFit="1" customWidth="1"/>
    <col min="9" max="9" width="7.44140625" style="1" bestFit="1" customWidth="1"/>
    <col min="10" max="10" width="8.88671875" style="1" customWidth="1"/>
    <col min="11" max="11" width="7.33203125" style="1" bestFit="1" customWidth="1"/>
    <col min="12" max="12" width="12.6640625" style="1" bestFit="1" customWidth="1"/>
    <col min="13" max="13" width="12.5546875" style="1" bestFit="1" customWidth="1"/>
    <col min="14" max="14" width="11" style="1" customWidth="1"/>
    <col min="15" max="16384" width="9.33203125" style="1"/>
  </cols>
  <sheetData>
    <row r="1" spans="1:14" s="2" customFormat="1" ht="24" customHeight="1">
      <c r="A1" s="590" t="s">
        <v>454</v>
      </c>
      <c r="B1" s="590"/>
      <c r="C1" s="590"/>
      <c r="D1" s="590"/>
      <c r="E1" s="590"/>
      <c r="F1" s="590"/>
      <c r="G1" s="590"/>
      <c r="H1" s="590"/>
      <c r="I1" s="590"/>
      <c r="J1" s="590"/>
      <c r="K1" s="590"/>
      <c r="L1" s="590"/>
      <c r="M1" s="590"/>
      <c r="N1" s="1"/>
    </row>
    <row r="2" spans="1:14" s="2" customFormat="1">
      <c r="A2" s="218"/>
      <c r="B2" s="219"/>
      <c r="C2" s="220"/>
      <c r="D2" s="220"/>
      <c r="E2" s="220"/>
      <c r="F2" s="220"/>
      <c r="G2" s="220"/>
      <c r="H2" s="220"/>
      <c r="I2" s="220"/>
      <c r="J2" s="220"/>
      <c r="K2" s="1"/>
      <c r="L2" s="1"/>
      <c r="M2" s="1"/>
      <c r="N2" s="1"/>
    </row>
    <row r="3" spans="1:14" s="2" customFormat="1" ht="15" customHeight="1">
      <c r="A3" s="213" t="s">
        <v>0</v>
      </c>
      <c r="B3" s="588" t="str">
        <f>'справка №1-БАЛАНС'!E2</f>
        <v>"Индустриален капитал-холдинг" АД</v>
      </c>
      <c r="C3" s="588"/>
      <c r="D3" s="588"/>
      <c r="E3" s="588"/>
      <c r="F3" s="588"/>
      <c r="G3" s="588"/>
      <c r="H3" s="588"/>
      <c r="I3" s="588"/>
      <c r="J3" s="220"/>
      <c r="K3" s="593" t="s">
        <v>1</v>
      </c>
      <c r="L3" s="593"/>
      <c r="M3" s="467">
        <f>'справка №1-БАЛАНС'!H2</f>
        <v>121619055</v>
      </c>
      <c r="N3" s="1"/>
    </row>
    <row r="4" spans="1:14" s="2" customFormat="1" ht="13.5" customHeight="1">
      <c r="A4" s="213" t="s">
        <v>455</v>
      </c>
      <c r="B4" s="588" t="str">
        <f>'справка №1-БАЛАНС'!E3</f>
        <v>неконсолидиран</v>
      </c>
      <c r="C4" s="588"/>
      <c r="D4" s="588"/>
      <c r="E4" s="588"/>
      <c r="F4" s="588"/>
      <c r="G4" s="588"/>
      <c r="H4" s="588"/>
      <c r="I4" s="588"/>
      <c r="J4" s="74"/>
      <c r="K4" s="594" t="s">
        <v>2</v>
      </c>
      <c r="L4" s="594"/>
      <c r="M4" s="466">
        <f>'справка №1-БАЛАНС'!H3</f>
        <v>61</v>
      </c>
    </row>
    <row r="5" spans="1:14" s="2" customFormat="1" ht="12.75" customHeight="1">
      <c r="A5" s="213" t="s">
        <v>3</v>
      </c>
      <c r="B5" s="595" t="str">
        <f>'справка №1-БАЛАНС'!E4</f>
        <v>01.01.2023-31.12.2023</v>
      </c>
      <c r="C5" s="595"/>
      <c r="D5" s="595"/>
      <c r="E5" s="595"/>
      <c r="F5" s="221"/>
      <c r="G5" s="221"/>
      <c r="H5" s="221"/>
      <c r="I5" s="221"/>
      <c r="J5" s="221"/>
      <c r="L5" s="3"/>
      <c r="M5" s="222" t="s">
        <v>4</v>
      </c>
      <c r="N5" s="3"/>
    </row>
    <row r="6" spans="1:14" s="6" customFormat="1" ht="21.75" customHeight="1">
      <c r="A6" s="103"/>
      <c r="B6" s="107"/>
      <c r="C6" s="89"/>
      <c r="D6" s="99" t="s">
        <v>456</v>
      </c>
      <c r="E6" s="5"/>
      <c r="F6" s="5"/>
      <c r="G6" s="5"/>
      <c r="H6" s="5"/>
      <c r="I6" s="5" t="s">
        <v>457</v>
      </c>
      <c r="J6" s="98"/>
      <c r="K6" s="94"/>
      <c r="L6" s="89"/>
      <c r="M6" s="92"/>
      <c r="N6" s="73"/>
    </row>
    <row r="7" spans="1:14" s="6" customFormat="1" ht="45.6">
      <c r="A7" s="104" t="s">
        <v>458</v>
      </c>
      <c r="B7" s="108" t="s">
        <v>459</v>
      </c>
      <c r="C7" s="90" t="s">
        <v>460</v>
      </c>
      <c r="D7" s="105" t="s">
        <v>461</v>
      </c>
      <c r="E7" s="89" t="s">
        <v>462</v>
      </c>
      <c r="F7" s="5" t="s">
        <v>463</v>
      </c>
      <c r="G7" s="5"/>
      <c r="H7" s="5"/>
      <c r="I7" s="89" t="s">
        <v>464</v>
      </c>
      <c r="J7" s="100" t="s">
        <v>465</v>
      </c>
      <c r="K7" s="90" t="s">
        <v>466</v>
      </c>
      <c r="L7" s="90" t="s">
        <v>467</v>
      </c>
      <c r="M7" s="102" t="s">
        <v>468</v>
      </c>
      <c r="N7" s="73"/>
    </row>
    <row r="8" spans="1:14" s="6" customFormat="1" ht="22.5" customHeight="1">
      <c r="A8" s="101"/>
      <c r="B8" s="251"/>
      <c r="C8" s="91"/>
      <c r="D8" s="106"/>
      <c r="E8" s="91"/>
      <c r="F8" s="4" t="s">
        <v>469</v>
      </c>
      <c r="G8" s="4" t="s">
        <v>470</v>
      </c>
      <c r="H8" s="4" t="s">
        <v>471</v>
      </c>
      <c r="I8" s="91"/>
      <c r="J8" s="252"/>
      <c r="K8" s="91"/>
      <c r="L8" s="91"/>
      <c r="M8" s="93"/>
      <c r="N8" s="73"/>
    </row>
    <row r="9" spans="1:14" s="292" customFormat="1" ht="12" customHeight="1">
      <c r="A9" s="289" t="s">
        <v>11</v>
      </c>
      <c r="B9" s="290"/>
      <c r="C9" s="291">
        <v>1</v>
      </c>
      <c r="D9" s="289">
        <v>2</v>
      </c>
      <c r="E9" s="289">
        <v>3</v>
      </c>
      <c r="F9" s="289">
        <v>4</v>
      </c>
      <c r="G9" s="289">
        <v>5</v>
      </c>
      <c r="H9" s="289">
        <v>6</v>
      </c>
      <c r="I9" s="289">
        <v>7</v>
      </c>
      <c r="J9" s="289">
        <v>8</v>
      </c>
      <c r="K9" s="291">
        <v>9</v>
      </c>
      <c r="L9" s="291">
        <v>10</v>
      </c>
      <c r="M9" s="291">
        <v>11</v>
      </c>
    </row>
    <row r="10" spans="1:14" s="6" customFormat="1" ht="12" customHeight="1">
      <c r="A10" s="4" t="s">
        <v>472</v>
      </c>
      <c r="B10" s="13"/>
      <c r="C10" s="7" t="s">
        <v>44</v>
      </c>
      <c r="D10" s="7" t="s">
        <v>44</v>
      </c>
      <c r="E10" s="7" t="s">
        <v>55</v>
      </c>
      <c r="F10" s="7" t="s">
        <v>62</v>
      </c>
      <c r="G10" s="7" t="s">
        <v>66</v>
      </c>
      <c r="H10" s="7" t="s">
        <v>70</v>
      </c>
      <c r="I10" s="7" t="s">
        <v>83</v>
      </c>
      <c r="J10" s="7" t="s">
        <v>86</v>
      </c>
      <c r="K10" s="16" t="s">
        <v>473</v>
      </c>
      <c r="L10" s="7" t="s">
        <v>108</v>
      </c>
      <c r="M10" s="7" t="s">
        <v>116</v>
      </c>
    </row>
    <row r="11" spans="1:14" ht="15.75" customHeight="1">
      <c r="A11" s="8" t="s">
        <v>474</v>
      </c>
      <c r="B11" s="13" t="s">
        <v>475</v>
      </c>
      <c r="C11" s="43">
        <f>'справка №1-БАЛАНС'!G16</f>
        <v>15675</v>
      </c>
      <c r="D11" s="43">
        <f>'справка №1-БАЛАНС'!H18</f>
        <v>426</v>
      </c>
      <c r="E11" s="43">
        <f>'справка №1-БАЛАНС'!H19</f>
        <v>-1173</v>
      </c>
      <c r="F11" s="43">
        <f>'справка №1-БАЛАНС'!H21</f>
        <v>1587</v>
      </c>
      <c r="G11" s="43">
        <v>0</v>
      </c>
      <c r="H11" s="43">
        <v>0</v>
      </c>
      <c r="I11" s="43">
        <f>'справка №1-БАЛАНС'!H27+'справка №1-БАЛАНС'!H30</f>
        <v>10384</v>
      </c>
      <c r="J11" s="43">
        <v>-10</v>
      </c>
      <c r="K11" s="43">
        <v>0</v>
      </c>
      <c r="L11" s="43">
        <f>SUM(C11:K11)</f>
        <v>26889</v>
      </c>
      <c r="M11" s="43">
        <v>0</v>
      </c>
      <c r="N11" s="97"/>
    </row>
    <row r="12" spans="1:14" ht="12.75" customHeight="1">
      <c r="A12" s="8" t="s">
        <v>476</v>
      </c>
      <c r="B12" s="13" t="s">
        <v>477</v>
      </c>
      <c r="C12" s="43">
        <f>C13+C14</f>
        <v>0</v>
      </c>
      <c r="D12" s="43">
        <f t="shared" ref="D12:M12" si="0">D13+D14</f>
        <v>0</v>
      </c>
      <c r="E12" s="43">
        <f t="shared" si="0"/>
        <v>0</v>
      </c>
      <c r="F12" s="43">
        <f t="shared" si="0"/>
        <v>0</v>
      </c>
      <c r="G12" s="43">
        <f t="shared" si="0"/>
        <v>0</v>
      </c>
      <c r="H12" s="43">
        <f t="shared" si="0"/>
        <v>0</v>
      </c>
      <c r="I12" s="43">
        <f t="shared" si="0"/>
        <v>0</v>
      </c>
      <c r="J12" s="43">
        <f t="shared" si="0"/>
        <v>0</v>
      </c>
      <c r="K12" s="43">
        <f t="shared" si="0"/>
        <v>0</v>
      </c>
      <c r="L12" s="43">
        <f t="shared" ref="L12:L31" si="1">SUM(C12:K12)</f>
        <v>0</v>
      </c>
      <c r="M12" s="43">
        <f t="shared" si="0"/>
        <v>0</v>
      </c>
    </row>
    <row r="13" spans="1:14" ht="12.75" customHeight="1">
      <c r="A13" s="9" t="s">
        <v>478</v>
      </c>
      <c r="B13" s="7" t="s">
        <v>479</v>
      </c>
      <c r="C13" s="287"/>
      <c r="D13" s="287"/>
      <c r="E13" s="287"/>
      <c r="F13" s="287"/>
      <c r="G13" s="287"/>
      <c r="H13" s="287"/>
      <c r="I13" s="287"/>
      <c r="J13" s="287"/>
      <c r="K13" s="287"/>
      <c r="L13" s="287">
        <f t="shared" si="1"/>
        <v>0</v>
      </c>
      <c r="M13" s="287"/>
    </row>
    <row r="14" spans="1:14" ht="12" customHeight="1">
      <c r="A14" s="9" t="s">
        <v>480</v>
      </c>
      <c r="B14" s="7" t="s">
        <v>481</v>
      </c>
      <c r="C14" s="287"/>
      <c r="D14" s="287"/>
      <c r="E14" s="287"/>
      <c r="F14" s="287"/>
      <c r="G14" s="287"/>
      <c r="H14" s="287"/>
      <c r="I14" s="287"/>
      <c r="J14" s="287"/>
      <c r="K14" s="287"/>
      <c r="L14" s="287">
        <f t="shared" si="1"/>
        <v>0</v>
      </c>
      <c r="M14" s="287"/>
    </row>
    <row r="15" spans="1:14">
      <c r="A15" s="8" t="s">
        <v>482</v>
      </c>
      <c r="B15" s="13" t="s">
        <v>483</v>
      </c>
      <c r="C15" s="44">
        <f>C11+C12</f>
        <v>15675</v>
      </c>
      <c r="D15" s="44">
        <f t="shared" ref="D15:M15" si="2">D11+D12</f>
        <v>426</v>
      </c>
      <c r="E15" s="44">
        <f t="shared" si="2"/>
        <v>-1173</v>
      </c>
      <c r="F15" s="44">
        <f>F11+F12</f>
        <v>1587</v>
      </c>
      <c r="G15" s="44">
        <f t="shared" si="2"/>
        <v>0</v>
      </c>
      <c r="H15" s="44">
        <f t="shared" si="2"/>
        <v>0</v>
      </c>
      <c r="I15" s="44">
        <f>I11+I12</f>
        <v>10384</v>
      </c>
      <c r="J15" s="44">
        <f>J11+J12</f>
        <v>-10</v>
      </c>
      <c r="K15" s="44">
        <f t="shared" si="2"/>
        <v>0</v>
      </c>
      <c r="L15" s="44">
        <f>SUM(C15:K15)</f>
        <v>26889</v>
      </c>
      <c r="M15" s="44">
        <f t="shared" si="2"/>
        <v>0</v>
      </c>
    </row>
    <row r="16" spans="1:14" ht="12.75" customHeight="1">
      <c r="A16" s="8" t="s">
        <v>484</v>
      </c>
      <c r="B16" s="13" t="s">
        <v>485</v>
      </c>
      <c r="C16" s="422"/>
      <c r="D16" s="422"/>
      <c r="E16" s="422"/>
      <c r="F16" s="422"/>
      <c r="G16" s="422"/>
      <c r="H16" s="422"/>
      <c r="I16" s="423">
        <f>'справка №2-ОТЧЕТ ЗА ДОХОДИТЕ'!C34</f>
        <v>3224</v>
      </c>
      <c r="J16" s="43">
        <f>+'справка №1-БАЛАНС'!G31</f>
        <v>0</v>
      </c>
      <c r="K16" s="43"/>
      <c r="L16" s="43">
        <f>SUM(C16:K16)</f>
        <v>3224</v>
      </c>
      <c r="M16" s="43"/>
    </row>
    <row r="17" spans="1:14" ht="12.75" customHeight="1">
      <c r="A17" s="9" t="s">
        <v>486</v>
      </c>
      <c r="B17" s="7" t="s">
        <v>487</v>
      </c>
      <c r="C17" s="45"/>
      <c r="D17" s="45">
        <f t="shared" ref="D17:K17" si="3">D18+D19</f>
        <v>0</v>
      </c>
      <c r="E17" s="45">
        <f t="shared" si="3"/>
        <v>0</v>
      </c>
      <c r="F17" s="45">
        <f t="shared" si="3"/>
        <v>0</v>
      </c>
      <c r="G17" s="45">
        <f t="shared" si="3"/>
        <v>0</v>
      </c>
      <c r="H17" s="45">
        <f t="shared" si="3"/>
        <v>0</v>
      </c>
      <c r="I17" s="45">
        <f>I18</f>
        <v>-1328</v>
      </c>
      <c r="J17" s="45">
        <f>J18+J19</f>
        <v>0</v>
      </c>
      <c r="K17" s="45">
        <f t="shared" si="3"/>
        <v>0</v>
      </c>
      <c r="L17" s="45">
        <f t="shared" si="1"/>
        <v>-1328</v>
      </c>
      <c r="M17" s="45">
        <f>M18+M19</f>
        <v>0</v>
      </c>
    </row>
    <row r="18" spans="1:14" ht="12" customHeight="1">
      <c r="A18" s="10" t="s">
        <v>488</v>
      </c>
      <c r="B18" s="14" t="s">
        <v>489</v>
      </c>
      <c r="C18" s="287"/>
      <c r="D18" s="287"/>
      <c r="E18" s="287"/>
      <c r="F18" s="287"/>
      <c r="G18" s="287"/>
      <c r="H18" s="287"/>
      <c r="I18" s="287">
        <v>-1328</v>
      </c>
      <c r="J18" s="287"/>
      <c r="K18" s="287"/>
      <c r="L18" s="287">
        <f t="shared" si="1"/>
        <v>-1328</v>
      </c>
      <c r="M18" s="287"/>
    </row>
    <row r="19" spans="1:14" ht="12" customHeight="1">
      <c r="A19" s="10" t="s">
        <v>490</v>
      </c>
      <c r="B19" s="14" t="s">
        <v>491</v>
      </c>
      <c r="C19" s="287"/>
      <c r="D19" s="287"/>
      <c r="E19" s="287"/>
      <c r="F19" s="287"/>
      <c r="G19" s="287"/>
      <c r="H19" s="287"/>
      <c r="I19" s="287"/>
      <c r="J19" s="287"/>
      <c r="K19" s="287"/>
      <c r="L19" s="287">
        <f t="shared" si="1"/>
        <v>0</v>
      </c>
      <c r="M19" s="287"/>
    </row>
    <row r="20" spans="1:14" ht="12.75" customHeight="1">
      <c r="A20" s="9" t="s">
        <v>492</v>
      </c>
      <c r="B20" s="7" t="s">
        <v>493</v>
      </c>
      <c r="C20" s="287"/>
      <c r="D20" s="287"/>
      <c r="E20" s="287"/>
      <c r="F20" s="287"/>
      <c r="G20" s="287"/>
      <c r="H20" s="287"/>
      <c r="I20" s="287"/>
      <c r="J20" s="287"/>
      <c r="K20" s="287"/>
      <c r="L20" s="287">
        <f t="shared" si="1"/>
        <v>0</v>
      </c>
      <c r="M20" s="287"/>
    </row>
    <row r="21" spans="1:14" ht="23.25" customHeight="1">
      <c r="A21" s="9" t="s">
        <v>494</v>
      </c>
      <c r="B21" s="7" t="s">
        <v>495</v>
      </c>
      <c r="C21" s="43">
        <f>C22-C23</f>
        <v>0</v>
      </c>
      <c r="D21" s="43">
        <f t="shared" ref="D21:M21" si="4">D22-D23</f>
        <v>0</v>
      </c>
      <c r="E21" s="43">
        <f t="shared" si="4"/>
        <v>0</v>
      </c>
      <c r="F21" s="43">
        <f t="shared" si="4"/>
        <v>0</v>
      </c>
      <c r="G21" s="43">
        <f t="shared" si="4"/>
        <v>0</v>
      </c>
      <c r="H21" s="43">
        <f t="shared" si="4"/>
        <v>0</v>
      </c>
      <c r="I21" s="43">
        <f t="shared" si="4"/>
        <v>0</v>
      </c>
      <c r="J21" s="43">
        <f t="shared" si="4"/>
        <v>0</v>
      </c>
      <c r="K21" s="43">
        <f t="shared" si="4"/>
        <v>0</v>
      </c>
      <c r="L21" s="43">
        <f t="shared" si="1"/>
        <v>0</v>
      </c>
      <c r="M21" s="43">
        <f t="shared" si="4"/>
        <v>0</v>
      </c>
    </row>
    <row r="22" spans="1:14">
      <c r="A22" s="9" t="s">
        <v>496</v>
      </c>
      <c r="B22" s="7" t="s">
        <v>497</v>
      </c>
      <c r="C22" s="288"/>
      <c r="D22" s="288"/>
      <c r="E22" s="288"/>
      <c r="F22" s="288"/>
      <c r="G22" s="288"/>
      <c r="H22" s="288"/>
      <c r="I22" s="288"/>
      <c r="J22" s="288"/>
      <c r="K22" s="288"/>
      <c r="L22" s="288">
        <f t="shared" si="1"/>
        <v>0</v>
      </c>
      <c r="M22" s="288"/>
    </row>
    <row r="23" spans="1:14">
      <c r="A23" s="9" t="s">
        <v>498</v>
      </c>
      <c r="B23" s="7" t="s">
        <v>499</v>
      </c>
      <c r="C23" s="288"/>
      <c r="D23" s="288"/>
      <c r="E23" s="288"/>
      <c r="F23" s="288"/>
      <c r="G23" s="288"/>
      <c r="H23" s="288"/>
      <c r="I23" s="288"/>
      <c r="J23" s="288"/>
      <c r="K23" s="288"/>
      <c r="L23" s="288">
        <f t="shared" si="1"/>
        <v>0</v>
      </c>
      <c r="M23" s="288"/>
    </row>
    <row r="24" spans="1:14" ht="22.5" customHeight="1">
      <c r="A24" s="9" t="s">
        <v>500</v>
      </c>
      <c r="B24" s="7" t="s">
        <v>501</v>
      </c>
      <c r="C24" s="43">
        <f>C25-C26</f>
        <v>0</v>
      </c>
      <c r="D24" s="43">
        <f t="shared" ref="D24:M24" si="5">D25-D26</f>
        <v>0</v>
      </c>
      <c r="E24" s="43">
        <f t="shared" si="5"/>
        <v>0</v>
      </c>
      <c r="F24" s="43">
        <f t="shared" si="5"/>
        <v>0</v>
      </c>
      <c r="G24" s="43">
        <f t="shared" si="5"/>
        <v>0</v>
      </c>
      <c r="H24" s="43">
        <f t="shared" si="5"/>
        <v>0</v>
      </c>
      <c r="I24" s="43">
        <f t="shared" si="5"/>
        <v>0</v>
      </c>
      <c r="J24" s="43">
        <f t="shared" si="5"/>
        <v>0</v>
      </c>
      <c r="K24" s="43">
        <f t="shared" si="5"/>
        <v>0</v>
      </c>
      <c r="L24" s="43">
        <f t="shared" si="1"/>
        <v>0</v>
      </c>
      <c r="M24" s="43">
        <f t="shared" si="5"/>
        <v>0</v>
      </c>
    </row>
    <row r="25" spans="1:14">
      <c r="A25" s="9" t="s">
        <v>496</v>
      </c>
      <c r="B25" s="7" t="s">
        <v>502</v>
      </c>
      <c r="C25" s="288"/>
      <c r="D25" s="288"/>
      <c r="E25" s="288"/>
      <c r="F25" s="288"/>
      <c r="G25" s="288"/>
      <c r="H25" s="288"/>
      <c r="I25" s="288"/>
      <c r="J25" s="288"/>
      <c r="K25" s="288"/>
      <c r="L25" s="288">
        <f t="shared" si="1"/>
        <v>0</v>
      </c>
      <c r="M25" s="288"/>
    </row>
    <row r="26" spans="1:14">
      <c r="A26" s="9" t="s">
        <v>498</v>
      </c>
      <c r="B26" s="7" t="s">
        <v>503</v>
      </c>
      <c r="C26" s="288"/>
      <c r="D26" s="288"/>
      <c r="E26" s="288"/>
      <c r="F26" s="288"/>
      <c r="G26" s="288"/>
      <c r="H26" s="288"/>
      <c r="I26" s="288"/>
      <c r="J26" s="288"/>
      <c r="K26" s="288"/>
      <c r="L26" s="288">
        <f t="shared" si="1"/>
        <v>0</v>
      </c>
      <c r="M26" s="288"/>
    </row>
    <row r="27" spans="1:14">
      <c r="A27" s="9" t="s">
        <v>504</v>
      </c>
      <c r="B27" s="7" t="s">
        <v>505</v>
      </c>
      <c r="C27" s="287"/>
      <c r="D27" s="287"/>
      <c r="E27" s="287"/>
      <c r="F27" s="287"/>
      <c r="G27" s="287"/>
      <c r="H27" s="287"/>
      <c r="I27" s="287">
        <f>-'справка №2-ОТЧЕТ ЗА ДОХОДИТЕ'!C37</f>
        <v>0</v>
      </c>
      <c r="J27" s="287"/>
      <c r="K27" s="287"/>
      <c r="L27" s="287">
        <f t="shared" si="1"/>
        <v>0</v>
      </c>
      <c r="M27" s="287"/>
    </row>
    <row r="28" spans="1:14">
      <c r="A28" s="9" t="s">
        <v>506</v>
      </c>
      <c r="B28" s="7" t="s">
        <v>507</v>
      </c>
      <c r="C28" s="287"/>
      <c r="D28" s="287"/>
      <c r="E28" s="287"/>
      <c r="F28" s="287"/>
      <c r="G28" s="287"/>
      <c r="H28" s="287"/>
      <c r="I28" s="287"/>
      <c r="J28" s="287"/>
      <c r="K28" s="287"/>
      <c r="L28" s="287">
        <f t="shared" si="1"/>
        <v>0</v>
      </c>
      <c r="M28" s="287"/>
    </row>
    <row r="29" spans="1:14" ht="14.25" customHeight="1">
      <c r="A29" s="8" t="s">
        <v>508</v>
      </c>
      <c r="B29" s="13" t="s">
        <v>509</v>
      </c>
      <c r="C29" s="43">
        <f>C17+C20+C21+C24+C28+C27+C15+C16</f>
        <v>15675</v>
      </c>
      <c r="D29" s="43">
        <f t="shared" ref="D29:M29" si="6">D17+D20+D21+D24+D28+D27+D15+D16</f>
        <v>426</v>
      </c>
      <c r="E29" s="43">
        <f t="shared" si="6"/>
        <v>-1173</v>
      </c>
      <c r="F29" s="43">
        <f t="shared" si="6"/>
        <v>1587</v>
      </c>
      <c r="G29" s="43">
        <f t="shared" si="6"/>
        <v>0</v>
      </c>
      <c r="H29" s="43">
        <f t="shared" si="6"/>
        <v>0</v>
      </c>
      <c r="I29" s="43">
        <f>I17+I20+I21+I24+I28+I27+I15+I16</f>
        <v>12280</v>
      </c>
      <c r="J29" s="43">
        <f>J17+J20+J21+J24+J28+J27+J15+J16</f>
        <v>-10</v>
      </c>
      <c r="K29" s="43">
        <f t="shared" si="6"/>
        <v>0</v>
      </c>
      <c r="L29" s="43">
        <f>SUM(C29:K29)</f>
        <v>28785</v>
      </c>
      <c r="M29" s="43">
        <f t="shared" si="6"/>
        <v>0</v>
      </c>
      <c r="N29" s="97"/>
    </row>
    <row r="30" spans="1:14" ht="23.25" customHeight="1">
      <c r="A30" s="9" t="s">
        <v>510</v>
      </c>
      <c r="B30" s="7" t="s">
        <v>511</v>
      </c>
      <c r="C30" s="287"/>
      <c r="D30" s="287"/>
      <c r="E30" s="287"/>
      <c r="F30" s="287"/>
      <c r="G30" s="287"/>
      <c r="H30" s="287"/>
      <c r="I30" s="287"/>
      <c r="J30" s="287"/>
      <c r="K30" s="287"/>
      <c r="L30" s="287">
        <f t="shared" si="1"/>
        <v>0</v>
      </c>
      <c r="M30" s="287"/>
    </row>
    <row r="31" spans="1:14" ht="24" customHeight="1">
      <c r="A31" s="9" t="s">
        <v>512</v>
      </c>
      <c r="B31" s="7" t="s">
        <v>513</v>
      </c>
      <c r="C31" s="287"/>
      <c r="D31" s="287"/>
      <c r="E31" s="287"/>
      <c r="F31" s="287"/>
      <c r="G31" s="287"/>
      <c r="H31" s="287"/>
      <c r="I31" s="287"/>
      <c r="J31" s="287"/>
      <c r="K31" s="287"/>
      <c r="L31" s="287">
        <f t="shared" si="1"/>
        <v>0</v>
      </c>
      <c r="M31" s="287"/>
    </row>
    <row r="32" spans="1:14" ht="23.25" customHeight="1">
      <c r="A32" s="8" t="s">
        <v>514</v>
      </c>
      <c r="B32" s="13" t="s">
        <v>515</v>
      </c>
      <c r="C32" s="43">
        <f>C29+C30+C31</f>
        <v>15675</v>
      </c>
      <c r="D32" s="43">
        <f t="shared" ref="D32:K32" si="7">D29+D30+D31</f>
        <v>426</v>
      </c>
      <c r="E32" s="43">
        <f t="shared" si="7"/>
        <v>-1173</v>
      </c>
      <c r="F32" s="43">
        <f>F29+F30+F31</f>
        <v>1587</v>
      </c>
      <c r="G32" s="43">
        <f t="shared" si="7"/>
        <v>0</v>
      </c>
      <c r="H32" s="43">
        <f>H29+H30+H31</f>
        <v>0</v>
      </c>
      <c r="I32" s="43">
        <f>I29+I30+I31</f>
        <v>12280</v>
      </c>
      <c r="J32" s="43">
        <f>J29+J30+J31</f>
        <v>-10</v>
      </c>
      <c r="K32" s="43">
        <f t="shared" si="7"/>
        <v>0</v>
      </c>
      <c r="L32" s="43">
        <f>SUM(C32:K32)</f>
        <v>28785</v>
      </c>
      <c r="M32" s="43">
        <f>M29+M30+M31</f>
        <v>0</v>
      </c>
    </row>
    <row r="33" spans="1:13" s="378" customFormat="1" ht="14.25" customHeight="1">
      <c r="A33" s="592" t="s">
        <v>845</v>
      </c>
      <c r="B33" s="592"/>
      <c r="C33" s="592"/>
      <c r="D33" s="592"/>
      <c r="E33" s="592"/>
      <c r="F33" s="592"/>
      <c r="G33" s="592"/>
      <c r="H33" s="592"/>
      <c r="I33" s="592"/>
      <c r="J33" s="592"/>
      <c r="K33" s="376"/>
      <c r="L33" s="377"/>
      <c r="M33" s="377"/>
    </row>
    <row r="34" spans="1:13" ht="14.25" customHeight="1">
      <c r="A34" s="382" t="str">
        <f>'справка №1-БАЛАНС'!A95</f>
        <v>Дата на съставяне: 26.01.2024</v>
      </c>
      <c r="B34" s="379" t="s">
        <v>893</v>
      </c>
      <c r="C34" s="11"/>
      <c r="F34" s="362" t="s">
        <v>898</v>
      </c>
      <c r="G34" s="202"/>
      <c r="J34" s="11"/>
      <c r="K34" s="362" t="s">
        <v>898</v>
      </c>
      <c r="L34" s="124"/>
      <c r="M34" s="143"/>
    </row>
    <row r="35" spans="1:13" ht="14.25" customHeight="1">
      <c r="A35" s="1"/>
      <c r="B35" s="142"/>
      <c r="C35" s="343" t="s">
        <v>894</v>
      </c>
      <c r="F35" s="362"/>
      <c r="G35" s="343" t="s">
        <v>891</v>
      </c>
      <c r="J35" s="143"/>
      <c r="K35" s="302"/>
      <c r="L35" s="343" t="s">
        <v>892</v>
      </c>
      <c r="M35" s="143"/>
    </row>
    <row r="36" spans="1:13">
      <c r="A36" s="253"/>
      <c r="B36" s="15"/>
      <c r="C36" s="12"/>
      <c r="D36" s="362"/>
      <c r="E36" s="124"/>
      <c r="F36" s="591"/>
      <c r="G36" s="591"/>
      <c r="H36" s="591"/>
      <c r="I36" s="591"/>
      <c r="J36" s="143"/>
      <c r="K36" s="12"/>
      <c r="L36" s="591"/>
      <c r="M36" s="591"/>
    </row>
    <row r="37" spans="1:13">
      <c r="A37" s="253"/>
      <c r="B37" s="254"/>
      <c r="C37" s="143"/>
      <c r="D37" s="302"/>
      <c r="E37" s="343"/>
      <c r="F37" s="143"/>
      <c r="G37" s="143"/>
      <c r="H37" s="143"/>
      <c r="I37" s="143"/>
      <c r="J37" s="143"/>
      <c r="K37" s="143"/>
      <c r="L37" s="584">
        <f>L32-'справка №1-БАЛАНС'!G35</f>
        <v>0</v>
      </c>
      <c r="M37" s="584"/>
    </row>
    <row r="38" spans="1:13">
      <c r="A38" s="253"/>
      <c r="B38" s="254"/>
      <c r="C38" s="143"/>
      <c r="D38" s="143"/>
      <c r="E38" s="143"/>
      <c r="F38" s="143"/>
      <c r="G38" s="143"/>
      <c r="H38" s="143"/>
      <c r="I38" s="143"/>
      <c r="J38" s="143"/>
      <c r="K38" s="143"/>
      <c r="L38" s="584"/>
      <c r="M38" s="584"/>
    </row>
    <row r="39" spans="1:13">
      <c r="A39" s="253"/>
      <c r="B39" s="254"/>
      <c r="C39" s="143"/>
      <c r="D39" s="143"/>
      <c r="E39" s="143"/>
      <c r="F39" s="143"/>
      <c r="G39" s="143"/>
      <c r="H39" s="143"/>
      <c r="I39" s="143"/>
      <c r="J39" s="143"/>
      <c r="K39" s="143"/>
      <c r="L39" s="584"/>
      <c r="M39" s="584"/>
    </row>
    <row r="40" spans="1:13">
      <c r="A40" s="253"/>
      <c r="B40" s="254"/>
      <c r="C40" s="143"/>
      <c r="D40" s="143"/>
      <c r="E40" s="143"/>
      <c r="F40" s="143"/>
      <c r="G40" s="143"/>
      <c r="H40" s="143"/>
      <c r="I40" s="143"/>
      <c r="J40" s="143"/>
      <c r="K40" s="143"/>
      <c r="L40" s="583"/>
      <c r="M40" s="583"/>
    </row>
  </sheetData>
  <mergeCells count="9">
    <mergeCell ref="A1:M1"/>
    <mergeCell ref="F36:I36"/>
    <mergeCell ref="L36:M36"/>
    <mergeCell ref="B3:I3"/>
    <mergeCell ref="B4:I4"/>
    <mergeCell ref="A33:J33"/>
    <mergeCell ref="K3:L3"/>
    <mergeCell ref="K4:L4"/>
    <mergeCell ref="B5:E5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H11 K11 C13:K14 M13:M14 K16 M16 C18:K20 M18:M20 C27:K28 M27:M28 C30:K31 M30:M31" xr:uid="{00000000-0002-0000-03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22:K23 M22:M23 C25:K26 M25:M26" xr:uid="{00000000-0002-0000-0300-000001000000}">
      <formula1>0</formula1>
      <formula2>9999999999999990</formula2>
    </dataValidation>
  </dataValidations>
  <printOptions horizontalCentered="1"/>
  <pageMargins left="0.35" right="0.32" top="0.78740157480314965" bottom="0.43307086614173229" header="0.35433070866141736" footer="0.23622047244094491"/>
  <pageSetup paperSize="9" scale="80" orientation="landscape" r:id="rId1"/>
  <headerFooter alignWithMargins="0">
    <oddHeader>&amp;R&amp;"Times New Roman Cyr,Regular"&amp;9СПРАВКА ПО ОБРАЗЕЦ  № 4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R52"/>
  <sheetViews>
    <sheetView workbookViewId="0">
      <pane xSplit="2" ySplit="7" topLeftCell="I32" activePane="bottomRight" state="frozen"/>
      <selection pane="topRight" activeCell="C1" sqref="C1"/>
      <selection pane="bottomLeft" activeCell="A8" sqref="A8"/>
      <selection pane="bottomRight" activeCell="R10" sqref="R10"/>
    </sheetView>
  </sheetViews>
  <sheetFormatPr defaultColWidth="10.6640625" defaultRowHeight="12"/>
  <cols>
    <col min="1" max="1" width="4.109375" style="17" customWidth="1"/>
    <col min="2" max="2" width="40.33203125" style="17" customWidth="1"/>
    <col min="3" max="3" width="7.33203125" style="474" bestFit="1" customWidth="1"/>
    <col min="4" max="6" width="9.44140625" style="17" customWidth="1"/>
    <col min="7" max="7" width="8.88671875" style="17" customWidth="1"/>
    <col min="8" max="8" width="15" style="17" customWidth="1"/>
    <col min="9" max="9" width="11" style="17" customWidth="1"/>
    <col min="10" max="10" width="12.44140625" style="17" customWidth="1"/>
    <col min="11" max="11" width="9.33203125" style="17" customWidth="1"/>
    <col min="12" max="12" width="10.6640625" style="17" customWidth="1"/>
    <col min="13" max="13" width="9.6640625" style="17" customWidth="1"/>
    <col min="14" max="14" width="8.44140625" style="17" customWidth="1"/>
    <col min="15" max="15" width="13.88671875" style="17" customWidth="1"/>
    <col min="16" max="16" width="12.109375" style="17" customWidth="1"/>
    <col min="17" max="17" width="13.109375" style="17" customWidth="1"/>
    <col min="18" max="18" width="11.33203125" style="17" customWidth="1"/>
    <col min="19" max="16384" width="10.6640625" style="17"/>
  </cols>
  <sheetData>
    <row r="1" spans="1:18">
      <c r="A1" s="144"/>
      <c r="B1" s="145" t="s">
        <v>516</v>
      </c>
      <c r="C1" s="478"/>
      <c r="D1" s="145"/>
      <c r="E1" s="145"/>
      <c r="F1" s="145"/>
      <c r="G1" s="145"/>
      <c r="H1" s="145"/>
      <c r="I1" s="145"/>
      <c r="J1" s="145"/>
      <c r="K1" s="145"/>
      <c r="L1" s="145"/>
      <c r="M1" s="144"/>
      <c r="N1" s="144"/>
      <c r="O1" s="144"/>
      <c r="P1" s="144"/>
      <c r="Q1" s="144"/>
      <c r="R1" s="144"/>
    </row>
    <row r="2" spans="1:18" ht="16.5" customHeight="1">
      <c r="A2" s="598" t="s">
        <v>378</v>
      </c>
      <c r="B2" s="599"/>
      <c r="C2" s="600" t="str">
        <f>'справка №1-БАЛАНС'!E2</f>
        <v>"Индустриален капитал-холдинг" АД</v>
      </c>
      <c r="D2" s="600"/>
      <c r="E2" s="600"/>
      <c r="F2" s="600"/>
      <c r="G2" s="600"/>
      <c r="H2" s="600"/>
      <c r="I2" s="224"/>
      <c r="J2" s="224"/>
      <c r="K2" s="224"/>
      <c r="L2" s="224"/>
      <c r="M2" s="225" t="s">
        <v>1</v>
      </c>
      <c r="N2" s="223"/>
      <c r="O2" s="224">
        <f>'справка №1-БАЛАНС'!H2</f>
        <v>121619055</v>
      </c>
      <c r="P2" s="224"/>
      <c r="Q2" s="224"/>
      <c r="R2" s="249"/>
    </row>
    <row r="3" spans="1:18" ht="13.8">
      <c r="A3" s="598" t="s">
        <v>3</v>
      </c>
      <c r="B3" s="599"/>
      <c r="C3" s="601" t="str">
        <f>'справка №1-БАЛАНС'!E4</f>
        <v>01.01.2023-31.12.2023</v>
      </c>
      <c r="D3" s="601"/>
      <c r="E3" s="601"/>
      <c r="F3" s="226"/>
      <c r="G3" s="226"/>
      <c r="H3" s="226"/>
      <c r="I3" s="226"/>
      <c r="J3" s="226"/>
      <c r="K3" s="226"/>
      <c r="L3" s="226"/>
      <c r="M3" s="602" t="s">
        <v>2</v>
      </c>
      <c r="N3" s="602"/>
      <c r="O3" s="468">
        <f>'справка №1-БАЛАНС'!H3</f>
        <v>61</v>
      </c>
      <c r="P3" s="227"/>
      <c r="Q3" s="227"/>
      <c r="R3" s="250"/>
    </row>
    <row r="4" spans="1:18">
      <c r="A4" s="228" t="s">
        <v>517</v>
      </c>
      <c r="B4" s="229"/>
      <c r="C4" s="479"/>
      <c r="D4" s="226"/>
      <c r="E4" s="226"/>
      <c r="F4" s="226"/>
      <c r="G4" s="226"/>
      <c r="H4" s="226"/>
      <c r="I4" s="226"/>
      <c r="J4" s="226"/>
      <c r="K4" s="226"/>
      <c r="L4" s="226"/>
      <c r="M4" s="226"/>
      <c r="N4" s="226"/>
      <c r="O4" s="226"/>
      <c r="P4" s="226"/>
      <c r="Q4" s="230"/>
      <c r="R4" s="230" t="s">
        <v>518</v>
      </c>
    </row>
    <row r="5" spans="1:18" s="53" customFormat="1" ht="30.75" customHeight="1">
      <c r="A5" s="603" t="s">
        <v>458</v>
      </c>
      <c r="B5" s="604"/>
      <c r="C5" s="607" t="s">
        <v>6</v>
      </c>
      <c r="D5" s="149" t="s">
        <v>519</v>
      </c>
      <c r="E5" s="149"/>
      <c r="F5" s="149"/>
      <c r="G5" s="149"/>
      <c r="H5" s="149" t="s">
        <v>520</v>
      </c>
      <c r="I5" s="149"/>
      <c r="J5" s="596" t="s">
        <v>521</v>
      </c>
      <c r="K5" s="149" t="s">
        <v>522</v>
      </c>
      <c r="L5" s="149"/>
      <c r="M5" s="149"/>
      <c r="N5" s="149"/>
      <c r="O5" s="149" t="s">
        <v>520</v>
      </c>
      <c r="P5" s="149"/>
      <c r="Q5" s="596" t="s">
        <v>523</v>
      </c>
      <c r="R5" s="596" t="s">
        <v>524</v>
      </c>
    </row>
    <row r="6" spans="1:18" s="53" customFormat="1" ht="45.6">
      <c r="A6" s="605"/>
      <c r="B6" s="606"/>
      <c r="C6" s="608"/>
      <c r="D6" s="150" t="s">
        <v>525</v>
      </c>
      <c r="E6" s="150" t="s">
        <v>526</v>
      </c>
      <c r="F6" s="150" t="s">
        <v>527</v>
      </c>
      <c r="G6" s="150" t="s">
        <v>528</v>
      </c>
      <c r="H6" s="150" t="s">
        <v>529</v>
      </c>
      <c r="I6" s="150" t="s">
        <v>530</v>
      </c>
      <c r="J6" s="597"/>
      <c r="K6" s="150" t="s">
        <v>525</v>
      </c>
      <c r="L6" s="150" t="s">
        <v>531</v>
      </c>
      <c r="M6" s="150" t="s">
        <v>532</v>
      </c>
      <c r="N6" s="150" t="s">
        <v>533</v>
      </c>
      <c r="O6" s="150" t="s">
        <v>529</v>
      </c>
      <c r="P6" s="150" t="s">
        <v>530</v>
      </c>
      <c r="Q6" s="597"/>
      <c r="R6" s="597"/>
    </row>
    <row r="7" spans="1:18" s="392" customFormat="1" ht="10.199999999999999">
      <c r="A7" s="492" t="s">
        <v>534</v>
      </c>
      <c r="B7" s="492"/>
      <c r="C7" s="493" t="s">
        <v>12</v>
      </c>
      <c r="D7" s="494">
        <v>1</v>
      </c>
      <c r="E7" s="494">
        <v>2</v>
      </c>
      <c r="F7" s="494">
        <v>3</v>
      </c>
      <c r="G7" s="494">
        <v>4</v>
      </c>
      <c r="H7" s="494">
        <v>5</v>
      </c>
      <c r="I7" s="494">
        <v>6</v>
      </c>
      <c r="J7" s="494">
        <v>7</v>
      </c>
      <c r="K7" s="494">
        <v>8</v>
      </c>
      <c r="L7" s="494">
        <v>9</v>
      </c>
      <c r="M7" s="494">
        <v>10</v>
      </c>
      <c r="N7" s="494">
        <v>11</v>
      </c>
      <c r="O7" s="494">
        <v>12</v>
      </c>
      <c r="P7" s="494">
        <v>13</v>
      </c>
      <c r="Q7" s="494">
        <v>14</v>
      </c>
      <c r="R7" s="494">
        <v>15</v>
      </c>
    </row>
    <row r="8" spans="1:18" ht="27" customHeight="1">
      <c r="A8" s="151" t="s">
        <v>535</v>
      </c>
      <c r="B8" s="152" t="s">
        <v>536</v>
      </c>
      <c r="C8" s="480"/>
      <c r="D8" s="153"/>
      <c r="E8" s="408"/>
      <c r="F8" s="408"/>
      <c r="G8" s="408"/>
      <c r="H8" s="408"/>
      <c r="I8" s="408"/>
      <c r="J8" s="408"/>
      <c r="K8" s="408"/>
      <c r="L8" s="408"/>
      <c r="M8" s="408"/>
      <c r="N8" s="408"/>
      <c r="O8" s="408"/>
      <c r="P8" s="408"/>
      <c r="Q8" s="408"/>
      <c r="R8" s="408"/>
    </row>
    <row r="9" spans="1:18">
      <c r="A9" s="154" t="s">
        <v>537</v>
      </c>
      <c r="B9" s="154" t="s">
        <v>538</v>
      </c>
      <c r="C9" s="481" t="s">
        <v>539</v>
      </c>
      <c r="D9" s="95"/>
      <c r="E9" s="365"/>
      <c r="F9" s="365"/>
      <c r="G9" s="366">
        <f>D9+E9-F9</f>
        <v>0</v>
      </c>
      <c r="H9" s="367"/>
      <c r="I9" s="367"/>
      <c r="J9" s="366">
        <f>G9+H9-I9</f>
        <v>0</v>
      </c>
      <c r="K9" s="367"/>
      <c r="L9" s="367"/>
      <c r="M9" s="367"/>
      <c r="N9" s="366">
        <f>K9+L9-M9</f>
        <v>0</v>
      </c>
      <c r="O9" s="367"/>
      <c r="P9" s="367"/>
      <c r="Q9" s="366">
        <f t="shared" ref="Q9:Q15" si="0">N9+O9-P9</f>
        <v>0</v>
      </c>
      <c r="R9" s="366">
        <f t="shared" ref="R9:R14" si="1">J9-Q9</f>
        <v>0</v>
      </c>
    </row>
    <row r="10" spans="1:18">
      <c r="A10" s="154" t="s">
        <v>540</v>
      </c>
      <c r="B10" s="154" t="s">
        <v>541</v>
      </c>
      <c r="C10" s="481" t="s">
        <v>542</v>
      </c>
      <c r="D10" s="95"/>
      <c r="E10" s="365"/>
      <c r="F10" s="365"/>
      <c r="G10" s="366">
        <f t="shared" ref="G10:G39" si="2">D10+E10-F10</f>
        <v>0</v>
      </c>
      <c r="H10" s="367"/>
      <c r="I10" s="367"/>
      <c r="J10" s="366">
        <f t="shared" ref="J10:J39" si="3">G10+H10-I10</f>
        <v>0</v>
      </c>
      <c r="K10" s="367"/>
      <c r="L10" s="367"/>
      <c r="M10" s="367"/>
      <c r="N10" s="366">
        <f t="shared" ref="N10:N39" si="4">K10+L10-M10</f>
        <v>0</v>
      </c>
      <c r="O10" s="367"/>
      <c r="P10" s="367"/>
      <c r="Q10" s="366">
        <f t="shared" si="0"/>
        <v>0</v>
      </c>
      <c r="R10" s="366">
        <f t="shared" si="1"/>
        <v>0</v>
      </c>
    </row>
    <row r="11" spans="1:18">
      <c r="A11" s="154" t="s">
        <v>543</v>
      </c>
      <c r="B11" s="154" t="s">
        <v>544</v>
      </c>
      <c r="C11" s="481" t="s">
        <v>545</v>
      </c>
      <c r="D11" s="95"/>
      <c r="E11" s="365"/>
      <c r="F11" s="365"/>
      <c r="G11" s="366">
        <f t="shared" si="2"/>
        <v>0</v>
      </c>
      <c r="H11" s="367"/>
      <c r="I11" s="367"/>
      <c r="J11" s="366">
        <f t="shared" si="3"/>
        <v>0</v>
      </c>
      <c r="K11" s="367"/>
      <c r="L11" s="367"/>
      <c r="M11" s="367"/>
      <c r="N11" s="366">
        <f t="shared" si="4"/>
        <v>0</v>
      </c>
      <c r="O11" s="367"/>
      <c r="P11" s="367"/>
      <c r="Q11" s="366">
        <f t="shared" si="0"/>
        <v>0</v>
      </c>
      <c r="R11" s="366">
        <f t="shared" si="1"/>
        <v>0</v>
      </c>
    </row>
    <row r="12" spans="1:18">
      <c r="A12" s="154" t="s">
        <v>546</v>
      </c>
      <c r="B12" s="154" t="s">
        <v>547</v>
      </c>
      <c r="C12" s="481" t="s">
        <v>548</v>
      </c>
      <c r="D12" s="95"/>
      <c r="E12" s="365"/>
      <c r="F12" s="365"/>
      <c r="G12" s="366">
        <f t="shared" si="2"/>
        <v>0</v>
      </c>
      <c r="H12" s="367"/>
      <c r="I12" s="367"/>
      <c r="J12" s="366">
        <f t="shared" si="3"/>
        <v>0</v>
      </c>
      <c r="K12" s="367"/>
      <c r="L12" s="367"/>
      <c r="M12" s="367"/>
      <c r="N12" s="366">
        <f t="shared" si="4"/>
        <v>0</v>
      </c>
      <c r="O12" s="367"/>
      <c r="P12" s="367"/>
      <c r="Q12" s="366">
        <f t="shared" si="0"/>
        <v>0</v>
      </c>
      <c r="R12" s="366">
        <f t="shared" si="1"/>
        <v>0</v>
      </c>
    </row>
    <row r="13" spans="1:18">
      <c r="A13" s="154" t="s">
        <v>549</v>
      </c>
      <c r="B13" s="154" t="s">
        <v>550</v>
      </c>
      <c r="C13" s="481" t="s">
        <v>551</v>
      </c>
      <c r="D13" s="95"/>
      <c r="E13" s="365"/>
      <c r="F13" s="365"/>
      <c r="G13" s="366">
        <f t="shared" si="2"/>
        <v>0</v>
      </c>
      <c r="H13" s="367"/>
      <c r="I13" s="367"/>
      <c r="J13" s="366">
        <f t="shared" si="3"/>
        <v>0</v>
      </c>
      <c r="K13" s="367"/>
      <c r="L13" s="367"/>
      <c r="M13" s="367"/>
      <c r="N13" s="366">
        <f t="shared" si="4"/>
        <v>0</v>
      </c>
      <c r="O13" s="367"/>
      <c r="P13" s="367"/>
      <c r="Q13" s="366">
        <f t="shared" si="0"/>
        <v>0</v>
      </c>
      <c r="R13" s="366">
        <f t="shared" si="1"/>
        <v>0</v>
      </c>
    </row>
    <row r="14" spans="1:18">
      <c r="A14" s="154" t="s">
        <v>552</v>
      </c>
      <c r="B14" s="154" t="s">
        <v>553</v>
      </c>
      <c r="C14" s="481" t="s">
        <v>554</v>
      </c>
      <c r="D14" s="368"/>
      <c r="E14" s="368"/>
      <c r="F14" s="368"/>
      <c r="G14" s="369">
        <f t="shared" si="2"/>
        <v>0</v>
      </c>
      <c r="H14" s="368"/>
      <c r="I14" s="368"/>
      <c r="J14" s="369">
        <f t="shared" si="3"/>
        <v>0</v>
      </c>
      <c r="K14" s="368"/>
      <c r="L14" s="368"/>
      <c r="M14" s="368"/>
      <c r="N14" s="369">
        <f t="shared" si="4"/>
        <v>0</v>
      </c>
      <c r="O14" s="368"/>
      <c r="P14" s="368"/>
      <c r="Q14" s="369">
        <f t="shared" si="0"/>
        <v>0</v>
      </c>
      <c r="R14" s="369">
        <f t="shared" si="1"/>
        <v>0</v>
      </c>
    </row>
    <row r="15" spans="1:18" ht="24">
      <c r="A15" s="154" t="s">
        <v>841</v>
      </c>
      <c r="B15" s="160" t="s">
        <v>842</v>
      </c>
      <c r="C15" s="482" t="s">
        <v>843</v>
      </c>
      <c r="D15" s="370"/>
      <c r="E15" s="370"/>
      <c r="F15" s="370"/>
      <c r="G15" s="369">
        <f t="shared" si="2"/>
        <v>0</v>
      </c>
      <c r="H15" s="370"/>
      <c r="I15" s="370"/>
      <c r="J15" s="369">
        <f t="shared" si="3"/>
        <v>0</v>
      </c>
      <c r="K15" s="370"/>
      <c r="L15" s="370"/>
      <c r="M15" s="370"/>
      <c r="N15" s="369">
        <f t="shared" si="4"/>
        <v>0</v>
      </c>
      <c r="O15" s="370"/>
      <c r="P15" s="370"/>
      <c r="Q15" s="369">
        <f t="shared" si="0"/>
        <v>0</v>
      </c>
      <c r="R15" s="369">
        <f>J15-Q15</f>
        <v>0</v>
      </c>
    </row>
    <row r="16" spans="1:18">
      <c r="A16" s="154" t="s">
        <v>555</v>
      </c>
      <c r="B16" s="96" t="s">
        <v>556</v>
      </c>
      <c r="C16" s="481" t="s">
        <v>557</v>
      </c>
      <c r="D16" s="368">
        <v>14</v>
      </c>
      <c r="E16" s="368"/>
      <c r="F16" s="368"/>
      <c r="G16" s="369">
        <f>D16+E16-F16</f>
        <v>14</v>
      </c>
      <c r="H16" s="368"/>
      <c r="I16" s="368"/>
      <c r="J16" s="369">
        <f>G16+H16-I16</f>
        <v>14</v>
      </c>
      <c r="K16" s="368">
        <v>6</v>
      </c>
      <c r="L16" s="368">
        <v>1</v>
      </c>
      <c r="M16" s="368"/>
      <c r="N16" s="369">
        <f>K16+L16-M16</f>
        <v>7</v>
      </c>
      <c r="O16" s="368"/>
      <c r="P16" s="368"/>
      <c r="Q16" s="369">
        <f t="shared" ref="Q16:Q24" si="5">N16+O16-P16</f>
        <v>7</v>
      </c>
      <c r="R16" s="369">
        <f>J16-Q16</f>
        <v>7</v>
      </c>
    </row>
    <row r="17" spans="1:18">
      <c r="A17" s="154"/>
      <c r="B17" s="155" t="s">
        <v>558</v>
      </c>
      <c r="C17" s="483" t="s">
        <v>559</v>
      </c>
      <c r="D17" s="375">
        <f>SUM(D9:D16)</f>
        <v>14</v>
      </c>
      <c r="E17" s="375">
        <f>SUM(E9:E16)</f>
        <v>0</v>
      </c>
      <c r="F17" s="375">
        <f>SUM(F9:F16)</f>
        <v>0</v>
      </c>
      <c r="G17" s="375">
        <f t="shared" si="2"/>
        <v>14</v>
      </c>
      <c r="H17" s="375">
        <f>SUM(H9:H16)</f>
        <v>0</v>
      </c>
      <c r="I17" s="375">
        <f>SUM(I9:I16)</f>
        <v>0</v>
      </c>
      <c r="J17" s="375">
        <f t="shared" si="3"/>
        <v>14</v>
      </c>
      <c r="K17" s="375">
        <f>SUM(K9:K16)</f>
        <v>6</v>
      </c>
      <c r="L17" s="375">
        <f>SUM(L9:L16)</f>
        <v>1</v>
      </c>
      <c r="M17" s="375">
        <f>SUM(M9:M16)</f>
        <v>0</v>
      </c>
      <c r="N17" s="375">
        <f t="shared" si="4"/>
        <v>7</v>
      </c>
      <c r="O17" s="375">
        <f>SUM(O9:O16)</f>
        <v>0</v>
      </c>
      <c r="P17" s="375">
        <f>SUM(P9:P16)</f>
        <v>0</v>
      </c>
      <c r="Q17" s="375">
        <f t="shared" si="5"/>
        <v>7</v>
      </c>
      <c r="R17" s="375">
        <f>J17-Q17</f>
        <v>7</v>
      </c>
    </row>
    <row r="18" spans="1:18">
      <c r="A18" s="156" t="s">
        <v>560</v>
      </c>
      <c r="B18" s="157" t="s">
        <v>561</v>
      </c>
      <c r="C18" s="483" t="s">
        <v>562</v>
      </c>
      <c r="D18" s="371"/>
      <c r="E18" s="371"/>
      <c r="F18" s="371"/>
      <c r="G18" s="369">
        <f t="shared" si="2"/>
        <v>0</v>
      </c>
      <c r="H18" s="371"/>
      <c r="I18" s="371"/>
      <c r="J18" s="369">
        <f t="shared" si="3"/>
        <v>0</v>
      </c>
      <c r="K18" s="371"/>
      <c r="L18" s="371"/>
      <c r="M18" s="371"/>
      <c r="N18" s="369">
        <f t="shared" si="4"/>
        <v>0</v>
      </c>
      <c r="O18" s="371"/>
      <c r="P18" s="371"/>
      <c r="Q18" s="369">
        <f t="shared" si="5"/>
        <v>0</v>
      </c>
      <c r="R18" s="369">
        <f t="shared" ref="R18:R25" si="6">J18-Q18</f>
        <v>0</v>
      </c>
    </row>
    <row r="19" spans="1:18" ht="12" customHeight="1">
      <c r="A19" s="158" t="s">
        <v>563</v>
      </c>
      <c r="B19" s="157" t="s">
        <v>564</v>
      </c>
      <c r="C19" s="483" t="s">
        <v>565</v>
      </c>
      <c r="D19" s="371"/>
      <c r="E19" s="371"/>
      <c r="F19" s="371"/>
      <c r="G19" s="369">
        <f t="shared" si="2"/>
        <v>0</v>
      </c>
      <c r="H19" s="371"/>
      <c r="I19" s="371"/>
      <c r="J19" s="369">
        <f t="shared" si="3"/>
        <v>0</v>
      </c>
      <c r="K19" s="371"/>
      <c r="L19" s="371"/>
      <c r="M19" s="371"/>
      <c r="N19" s="369">
        <f t="shared" si="4"/>
        <v>0</v>
      </c>
      <c r="O19" s="371"/>
      <c r="P19" s="371"/>
      <c r="Q19" s="369">
        <f t="shared" si="5"/>
        <v>0</v>
      </c>
      <c r="R19" s="369">
        <f t="shared" si="6"/>
        <v>0</v>
      </c>
    </row>
    <row r="20" spans="1:18" ht="12" customHeight="1">
      <c r="A20" s="159" t="s">
        <v>566</v>
      </c>
      <c r="B20" s="152" t="s">
        <v>567</v>
      </c>
      <c r="C20" s="481"/>
      <c r="D20" s="369"/>
      <c r="E20" s="369"/>
      <c r="F20" s="369"/>
      <c r="G20" s="369">
        <f t="shared" si="2"/>
        <v>0</v>
      </c>
      <c r="H20" s="369"/>
      <c r="I20" s="369"/>
      <c r="J20" s="369">
        <f t="shared" si="3"/>
        <v>0</v>
      </c>
      <c r="K20" s="369"/>
      <c r="L20" s="369"/>
      <c r="M20" s="369"/>
      <c r="N20" s="369">
        <f t="shared" si="4"/>
        <v>0</v>
      </c>
      <c r="O20" s="369"/>
      <c r="P20" s="369"/>
      <c r="Q20" s="369">
        <f t="shared" si="5"/>
        <v>0</v>
      </c>
      <c r="R20" s="369">
        <f t="shared" si="6"/>
        <v>0</v>
      </c>
    </row>
    <row r="21" spans="1:18">
      <c r="A21" s="154" t="s">
        <v>537</v>
      </c>
      <c r="B21" s="154" t="s">
        <v>568</v>
      </c>
      <c r="C21" s="481" t="s">
        <v>569</v>
      </c>
      <c r="D21" s="368"/>
      <c r="E21" s="368"/>
      <c r="F21" s="368"/>
      <c r="G21" s="369">
        <f t="shared" si="2"/>
        <v>0</v>
      </c>
      <c r="H21" s="368"/>
      <c r="I21" s="368"/>
      <c r="J21" s="369">
        <f t="shared" si="3"/>
        <v>0</v>
      </c>
      <c r="K21" s="368"/>
      <c r="L21" s="368"/>
      <c r="M21" s="368"/>
      <c r="N21" s="369">
        <f t="shared" si="4"/>
        <v>0</v>
      </c>
      <c r="O21" s="368"/>
      <c r="P21" s="368"/>
      <c r="Q21" s="369">
        <f t="shared" si="5"/>
        <v>0</v>
      </c>
      <c r="R21" s="369">
        <f t="shared" si="6"/>
        <v>0</v>
      </c>
    </row>
    <row r="22" spans="1:18">
      <c r="A22" s="154" t="s">
        <v>540</v>
      </c>
      <c r="B22" s="154" t="s">
        <v>570</v>
      </c>
      <c r="C22" s="481" t="s">
        <v>571</v>
      </c>
      <c r="D22" s="368">
        <v>3</v>
      </c>
      <c r="E22" s="368"/>
      <c r="F22" s="368">
        <v>0</v>
      </c>
      <c r="G22" s="369">
        <f t="shared" si="2"/>
        <v>3</v>
      </c>
      <c r="H22" s="368"/>
      <c r="I22" s="368"/>
      <c r="J22" s="369">
        <f t="shared" si="3"/>
        <v>3</v>
      </c>
      <c r="K22" s="368">
        <v>3</v>
      </c>
      <c r="L22" s="368"/>
      <c r="M22" s="368"/>
      <c r="N22" s="369">
        <f t="shared" si="4"/>
        <v>3</v>
      </c>
      <c r="O22" s="368"/>
      <c r="P22" s="368"/>
      <c r="Q22" s="369">
        <f>N22+O22-P22</f>
        <v>3</v>
      </c>
      <c r="R22" s="369">
        <f t="shared" si="6"/>
        <v>0</v>
      </c>
    </row>
    <row r="23" spans="1:18">
      <c r="A23" s="160" t="s">
        <v>543</v>
      </c>
      <c r="B23" s="160" t="s">
        <v>572</v>
      </c>
      <c r="C23" s="481" t="s">
        <v>573</v>
      </c>
      <c r="D23" s="368"/>
      <c r="E23" s="368"/>
      <c r="F23" s="368"/>
      <c r="G23" s="369">
        <f t="shared" si="2"/>
        <v>0</v>
      </c>
      <c r="H23" s="368"/>
      <c r="I23" s="368"/>
      <c r="J23" s="369">
        <f t="shared" si="3"/>
        <v>0</v>
      </c>
      <c r="K23" s="368"/>
      <c r="L23" s="368"/>
      <c r="M23" s="368"/>
      <c r="N23" s="369">
        <f t="shared" si="4"/>
        <v>0</v>
      </c>
      <c r="O23" s="368"/>
      <c r="P23" s="368"/>
      <c r="Q23" s="369">
        <f t="shared" si="5"/>
        <v>0</v>
      </c>
      <c r="R23" s="369">
        <f t="shared" si="6"/>
        <v>0</v>
      </c>
    </row>
    <row r="24" spans="1:18">
      <c r="A24" s="154" t="s">
        <v>546</v>
      </c>
      <c r="B24" s="161" t="s">
        <v>556</v>
      </c>
      <c r="C24" s="481" t="s">
        <v>574</v>
      </c>
      <c r="D24" s="368"/>
      <c r="E24" s="368"/>
      <c r="F24" s="368"/>
      <c r="G24" s="369">
        <f t="shared" si="2"/>
        <v>0</v>
      </c>
      <c r="H24" s="368"/>
      <c r="I24" s="368"/>
      <c r="J24" s="369">
        <f t="shared" si="3"/>
        <v>0</v>
      </c>
      <c r="K24" s="368"/>
      <c r="L24" s="368"/>
      <c r="M24" s="368"/>
      <c r="N24" s="369">
        <f t="shared" si="4"/>
        <v>0</v>
      </c>
      <c r="O24" s="368"/>
      <c r="P24" s="368"/>
      <c r="Q24" s="369">
        <f t="shared" si="5"/>
        <v>0</v>
      </c>
      <c r="R24" s="369">
        <f t="shared" si="6"/>
        <v>0</v>
      </c>
    </row>
    <row r="25" spans="1:18">
      <c r="A25" s="154"/>
      <c r="B25" s="155" t="s">
        <v>824</v>
      </c>
      <c r="C25" s="484" t="s">
        <v>576</v>
      </c>
      <c r="D25" s="424">
        <f>SUM(D21:D24)</f>
        <v>3</v>
      </c>
      <c r="E25" s="424">
        <f t="shared" ref="E25:P25" si="7">SUM(E21:E24)</f>
        <v>0</v>
      </c>
      <c r="F25" s="424">
        <f t="shared" si="7"/>
        <v>0</v>
      </c>
      <c r="G25" s="424">
        <f t="shared" si="2"/>
        <v>3</v>
      </c>
      <c r="H25" s="424">
        <f t="shared" si="7"/>
        <v>0</v>
      </c>
      <c r="I25" s="424">
        <f t="shared" si="7"/>
        <v>0</v>
      </c>
      <c r="J25" s="424">
        <f t="shared" si="3"/>
        <v>3</v>
      </c>
      <c r="K25" s="424">
        <f t="shared" si="7"/>
        <v>3</v>
      </c>
      <c r="L25" s="424">
        <f t="shared" si="7"/>
        <v>0</v>
      </c>
      <c r="M25" s="424">
        <f t="shared" si="7"/>
        <v>0</v>
      </c>
      <c r="N25" s="424">
        <f t="shared" si="4"/>
        <v>3</v>
      </c>
      <c r="O25" s="424">
        <f t="shared" si="7"/>
        <v>0</v>
      </c>
      <c r="P25" s="424">
        <f t="shared" si="7"/>
        <v>0</v>
      </c>
      <c r="Q25" s="424">
        <f>N25+O25-P25</f>
        <v>3</v>
      </c>
      <c r="R25" s="424">
        <f t="shared" si="6"/>
        <v>0</v>
      </c>
    </row>
    <row r="26" spans="1:18" ht="22.8">
      <c r="A26" s="159" t="s">
        <v>577</v>
      </c>
      <c r="B26" s="162" t="s">
        <v>578</v>
      </c>
      <c r="C26" s="485"/>
      <c r="D26" s="372"/>
      <c r="E26" s="372"/>
      <c r="F26" s="372"/>
      <c r="G26" s="372"/>
      <c r="H26" s="372"/>
      <c r="I26" s="372"/>
      <c r="J26" s="372"/>
      <c r="K26" s="372"/>
      <c r="L26" s="372"/>
      <c r="M26" s="372"/>
      <c r="N26" s="372"/>
      <c r="O26" s="372"/>
      <c r="P26" s="372"/>
      <c r="Q26" s="372"/>
      <c r="R26" s="373"/>
    </row>
    <row r="27" spans="1:18">
      <c r="A27" s="154" t="s">
        <v>537</v>
      </c>
      <c r="B27" s="163" t="s">
        <v>838</v>
      </c>
      <c r="C27" s="486" t="s">
        <v>579</v>
      </c>
      <c r="D27" s="374">
        <f>SUM(D28:D31)</f>
        <v>14658</v>
      </c>
      <c r="E27" s="374">
        <f t="shared" ref="E27:P27" si="8">SUM(E28:E31)</f>
        <v>0</v>
      </c>
      <c r="F27" s="374">
        <f t="shared" si="8"/>
        <v>0</v>
      </c>
      <c r="G27" s="374">
        <f t="shared" si="2"/>
        <v>14658</v>
      </c>
      <c r="H27" s="374">
        <f t="shared" si="8"/>
        <v>0</v>
      </c>
      <c r="I27" s="374">
        <f t="shared" si="8"/>
        <v>0</v>
      </c>
      <c r="J27" s="374">
        <f>G27+H27-I27</f>
        <v>14658</v>
      </c>
      <c r="K27" s="374">
        <f t="shared" si="8"/>
        <v>0</v>
      </c>
      <c r="L27" s="374">
        <f t="shared" si="8"/>
        <v>0</v>
      </c>
      <c r="M27" s="374">
        <f t="shared" si="8"/>
        <v>0</v>
      </c>
      <c r="N27" s="374">
        <f t="shared" si="4"/>
        <v>0</v>
      </c>
      <c r="O27" s="374">
        <f t="shared" si="8"/>
        <v>0</v>
      </c>
      <c r="P27" s="374">
        <f t="shared" si="8"/>
        <v>0</v>
      </c>
      <c r="Q27" s="374">
        <f>N27+O27-P27</f>
        <v>0</v>
      </c>
      <c r="R27" s="374">
        <f>J27-Q27</f>
        <v>14658</v>
      </c>
    </row>
    <row r="28" spans="1:18">
      <c r="A28" s="154"/>
      <c r="B28" s="521" t="s">
        <v>103</v>
      </c>
      <c r="C28" s="481" t="s">
        <v>580</v>
      </c>
      <c r="D28" s="368">
        <f>'справка №1-БАЛАНС'!C34</f>
        <v>3795</v>
      </c>
      <c r="E28" s="368"/>
      <c r="F28" s="368"/>
      <c r="G28" s="369">
        <f>D28+E28-F28</f>
        <v>3795</v>
      </c>
      <c r="H28" s="368"/>
      <c r="I28" s="368"/>
      <c r="J28" s="369">
        <f>G28+H28-I28</f>
        <v>3795</v>
      </c>
      <c r="K28" s="368"/>
      <c r="L28" s="368"/>
      <c r="M28" s="368"/>
      <c r="N28" s="369">
        <f t="shared" si="4"/>
        <v>0</v>
      </c>
      <c r="O28" s="368"/>
      <c r="P28" s="368"/>
      <c r="Q28" s="369">
        <f t="shared" ref="Q28:Q39" si="9">N28+O28-P28</f>
        <v>0</v>
      </c>
      <c r="R28" s="369">
        <f>J28-Q28</f>
        <v>3795</v>
      </c>
    </row>
    <row r="29" spans="1:18">
      <c r="A29" s="154"/>
      <c r="B29" s="521" t="s">
        <v>105</v>
      </c>
      <c r="C29" s="481" t="s">
        <v>581</v>
      </c>
      <c r="D29" s="368"/>
      <c r="E29" s="368"/>
      <c r="F29" s="368"/>
      <c r="G29" s="369">
        <f t="shared" si="2"/>
        <v>0</v>
      </c>
      <c r="H29" s="368"/>
      <c r="I29" s="368"/>
      <c r="J29" s="369">
        <f t="shared" si="3"/>
        <v>0</v>
      </c>
      <c r="K29" s="368"/>
      <c r="L29" s="368"/>
      <c r="M29" s="368"/>
      <c r="N29" s="369">
        <f t="shared" si="4"/>
        <v>0</v>
      </c>
      <c r="O29" s="368"/>
      <c r="P29" s="368"/>
      <c r="Q29" s="369">
        <f t="shared" si="9"/>
        <v>0</v>
      </c>
      <c r="R29" s="369">
        <f t="shared" ref="R29:R39" si="10">J29-Q29</f>
        <v>0</v>
      </c>
    </row>
    <row r="30" spans="1:18">
      <c r="A30" s="154"/>
      <c r="B30" s="521" t="s">
        <v>109</v>
      </c>
      <c r="C30" s="481" t="s">
        <v>582</v>
      </c>
      <c r="D30" s="368">
        <f>'справка №1-БАЛАНС'!C36</f>
        <v>10523</v>
      </c>
      <c r="E30" s="368"/>
      <c r="F30" s="368"/>
      <c r="G30" s="369">
        <f t="shared" si="2"/>
        <v>10523</v>
      </c>
      <c r="H30" s="368"/>
      <c r="I30" s="368"/>
      <c r="J30" s="369">
        <f t="shared" si="3"/>
        <v>10523</v>
      </c>
      <c r="K30" s="368"/>
      <c r="L30" s="368"/>
      <c r="M30" s="368"/>
      <c r="N30" s="369">
        <f t="shared" si="4"/>
        <v>0</v>
      </c>
      <c r="O30" s="368"/>
      <c r="P30" s="368"/>
      <c r="Q30" s="369">
        <f t="shared" si="9"/>
        <v>0</v>
      </c>
      <c r="R30" s="369">
        <f>J30-Q30</f>
        <v>10523</v>
      </c>
    </row>
    <row r="31" spans="1:18">
      <c r="A31" s="154"/>
      <c r="B31" s="521" t="s">
        <v>111</v>
      </c>
      <c r="C31" s="481" t="s">
        <v>583</v>
      </c>
      <c r="D31" s="368">
        <f>'справка №1-БАЛАНС'!D37</f>
        <v>340</v>
      </c>
      <c r="E31" s="368"/>
      <c r="F31" s="368">
        <f>D31-G31</f>
        <v>0</v>
      </c>
      <c r="G31" s="369">
        <f>'справка №1-БАЛАНС'!C37</f>
        <v>340</v>
      </c>
      <c r="H31" s="368"/>
      <c r="I31" s="368"/>
      <c r="J31" s="369">
        <f t="shared" si="3"/>
        <v>340</v>
      </c>
      <c r="K31" s="368"/>
      <c r="L31" s="368"/>
      <c r="M31" s="368"/>
      <c r="N31" s="369">
        <f t="shared" si="4"/>
        <v>0</v>
      </c>
      <c r="O31" s="368"/>
      <c r="P31" s="368"/>
      <c r="Q31" s="369">
        <f t="shared" si="9"/>
        <v>0</v>
      </c>
      <c r="R31" s="369">
        <f>J31-Q31</f>
        <v>340</v>
      </c>
    </row>
    <row r="32" spans="1:18">
      <c r="A32" s="154" t="s">
        <v>540</v>
      </c>
      <c r="B32" s="163" t="s">
        <v>584</v>
      </c>
      <c r="C32" s="481" t="s">
        <v>585</v>
      </c>
      <c r="D32" s="369">
        <f>SUM(D33:D36)</f>
        <v>0</v>
      </c>
      <c r="E32" s="369">
        <f t="shared" ref="E32:P32" si="11">SUM(E33:E36)</f>
        <v>0</v>
      </c>
      <c r="F32" s="369">
        <f t="shared" si="11"/>
        <v>0</v>
      </c>
      <c r="G32" s="369">
        <f t="shared" si="2"/>
        <v>0</v>
      </c>
      <c r="H32" s="369">
        <f t="shared" si="11"/>
        <v>0</v>
      </c>
      <c r="I32" s="369">
        <f t="shared" si="11"/>
        <v>0</v>
      </c>
      <c r="J32" s="369">
        <f t="shared" si="3"/>
        <v>0</v>
      </c>
      <c r="K32" s="369">
        <f t="shared" si="11"/>
        <v>0</v>
      </c>
      <c r="L32" s="369">
        <f t="shared" si="11"/>
        <v>0</v>
      </c>
      <c r="M32" s="369">
        <f t="shared" si="11"/>
        <v>0</v>
      </c>
      <c r="N32" s="369">
        <f t="shared" si="4"/>
        <v>0</v>
      </c>
      <c r="O32" s="369">
        <f t="shared" si="11"/>
        <v>0</v>
      </c>
      <c r="P32" s="369">
        <f t="shared" si="11"/>
        <v>0</v>
      </c>
      <c r="Q32" s="369">
        <f t="shared" si="9"/>
        <v>0</v>
      </c>
      <c r="R32" s="369">
        <f t="shared" si="10"/>
        <v>0</v>
      </c>
    </row>
    <row r="33" spans="1:18">
      <c r="A33" s="154"/>
      <c r="B33" s="522" t="s">
        <v>117</v>
      </c>
      <c r="C33" s="481" t="s">
        <v>586</v>
      </c>
      <c r="D33" s="368"/>
      <c r="E33" s="368"/>
      <c r="F33" s="368"/>
      <c r="G33" s="369">
        <f t="shared" si="2"/>
        <v>0</v>
      </c>
      <c r="H33" s="368"/>
      <c r="I33" s="368"/>
      <c r="J33" s="369">
        <f t="shared" si="3"/>
        <v>0</v>
      </c>
      <c r="K33" s="368"/>
      <c r="L33" s="368"/>
      <c r="M33" s="368"/>
      <c r="N33" s="369">
        <f t="shared" si="4"/>
        <v>0</v>
      </c>
      <c r="O33" s="368"/>
      <c r="P33" s="368"/>
      <c r="Q33" s="369">
        <f t="shared" si="9"/>
        <v>0</v>
      </c>
      <c r="R33" s="369">
        <f t="shared" si="10"/>
        <v>0</v>
      </c>
    </row>
    <row r="34" spans="1:18">
      <c r="A34" s="154"/>
      <c r="B34" s="522" t="s">
        <v>587</v>
      </c>
      <c r="C34" s="481" t="s">
        <v>588</v>
      </c>
      <c r="D34" s="368"/>
      <c r="E34" s="368"/>
      <c r="F34" s="368"/>
      <c r="G34" s="369">
        <f t="shared" si="2"/>
        <v>0</v>
      </c>
      <c r="H34" s="368"/>
      <c r="I34" s="368"/>
      <c r="J34" s="369">
        <f t="shared" si="3"/>
        <v>0</v>
      </c>
      <c r="K34" s="368"/>
      <c r="L34" s="368"/>
      <c r="M34" s="368"/>
      <c r="N34" s="369">
        <f t="shared" si="4"/>
        <v>0</v>
      </c>
      <c r="O34" s="368"/>
      <c r="P34" s="368"/>
      <c r="Q34" s="369">
        <f t="shared" si="9"/>
        <v>0</v>
      </c>
      <c r="R34" s="369">
        <f t="shared" si="10"/>
        <v>0</v>
      </c>
    </row>
    <row r="35" spans="1:18">
      <c r="A35" s="154"/>
      <c r="B35" s="522" t="s">
        <v>589</v>
      </c>
      <c r="C35" s="481" t="s">
        <v>590</v>
      </c>
      <c r="D35" s="368"/>
      <c r="E35" s="368"/>
      <c r="F35" s="368"/>
      <c r="G35" s="369">
        <f t="shared" si="2"/>
        <v>0</v>
      </c>
      <c r="H35" s="368"/>
      <c r="I35" s="368"/>
      <c r="J35" s="369">
        <f t="shared" si="3"/>
        <v>0</v>
      </c>
      <c r="K35" s="368"/>
      <c r="L35" s="368"/>
      <c r="M35" s="368"/>
      <c r="N35" s="369">
        <f t="shared" si="4"/>
        <v>0</v>
      </c>
      <c r="O35" s="368"/>
      <c r="P35" s="368"/>
      <c r="Q35" s="369">
        <f t="shared" si="9"/>
        <v>0</v>
      </c>
      <c r="R35" s="369">
        <f t="shared" si="10"/>
        <v>0</v>
      </c>
    </row>
    <row r="36" spans="1:18">
      <c r="A36" s="154"/>
      <c r="B36" s="164" t="s">
        <v>591</v>
      </c>
      <c r="C36" s="481" t="s">
        <v>592</v>
      </c>
      <c r="D36" s="368"/>
      <c r="E36" s="368"/>
      <c r="F36" s="368"/>
      <c r="G36" s="369">
        <f t="shared" si="2"/>
        <v>0</v>
      </c>
      <c r="H36" s="368"/>
      <c r="I36" s="368"/>
      <c r="J36" s="369">
        <f t="shared" si="3"/>
        <v>0</v>
      </c>
      <c r="K36" s="368"/>
      <c r="L36" s="368"/>
      <c r="M36" s="368"/>
      <c r="N36" s="369">
        <f t="shared" si="4"/>
        <v>0</v>
      </c>
      <c r="O36" s="368"/>
      <c r="P36" s="368"/>
      <c r="Q36" s="369">
        <f t="shared" si="9"/>
        <v>0</v>
      </c>
      <c r="R36" s="369">
        <f t="shared" si="10"/>
        <v>0</v>
      </c>
    </row>
    <row r="37" spans="1:18">
      <c r="A37" s="154" t="s">
        <v>543</v>
      </c>
      <c r="B37" s="164" t="s">
        <v>556</v>
      </c>
      <c r="C37" s="481" t="s">
        <v>593</v>
      </c>
      <c r="D37" s="368"/>
      <c r="E37" s="368"/>
      <c r="F37" s="368"/>
      <c r="G37" s="369">
        <f t="shared" si="2"/>
        <v>0</v>
      </c>
      <c r="H37" s="368"/>
      <c r="I37" s="368"/>
      <c r="J37" s="369">
        <f t="shared" si="3"/>
        <v>0</v>
      </c>
      <c r="K37" s="368"/>
      <c r="L37" s="368"/>
      <c r="M37" s="368"/>
      <c r="N37" s="369">
        <f t="shared" si="4"/>
        <v>0</v>
      </c>
      <c r="O37" s="368"/>
      <c r="P37" s="368"/>
      <c r="Q37" s="369">
        <f t="shared" si="9"/>
        <v>0</v>
      </c>
      <c r="R37" s="369">
        <f t="shared" si="10"/>
        <v>0</v>
      </c>
    </row>
    <row r="38" spans="1:18">
      <c r="A38" s="154"/>
      <c r="B38" s="155" t="s">
        <v>839</v>
      </c>
      <c r="C38" s="483" t="s">
        <v>595</v>
      </c>
      <c r="D38" s="375">
        <f>D27+D32+D37</f>
        <v>14658</v>
      </c>
      <c r="E38" s="375">
        <f t="shared" ref="E38:P38" si="12">E27+E32+E37</f>
        <v>0</v>
      </c>
      <c r="F38" s="375">
        <f t="shared" si="12"/>
        <v>0</v>
      </c>
      <c r="G38" s="375">
        <f>D38+E38-F38</f>
        <v>14658</v>
      </c>
      <c r="H38" s="375">
        <f t="shared" si="12"/>
        <v>0</v>
      </c>
      <c r="I38" s="375">
        <f t="shared" si="12"/>
        <v>0</v>
      </c>
      <c r="J38" s="375">
        <f>G38+H38-I38</f>
        <v>14658</v>
      </c>
      <c r="K38" s="375">
        <f t="shared" si="12"/>
        <v>0</v>
      </c>
      <c r="L38" s="375">
        <f t="shared" si="12"/>
        <v>0</v>
      </c>
      <c r="M38" s="375">
        <f t="shared" si="12"/>
        <v>0</v>
      </c>
      <c r="N38" s="375">
        <f t="shared" si="4"/>
        <v>0</v>
      </c>
      <c r="O38" s="375">
        <f t="shared" si="12"/>
        <v>0</v>
      </c>
      <c r="P38" s="375">
        <f t="shared" si="12"/>
        <v>0</v>
      </c>
      <c r="Q38" s="375">
        <f t="shared" si="9"/>
        <v>0</v>
      </c>
      <c r="R38" s="375">
        <f>J38-Q38</f>
        <v>14658</v>
      </c>
    </row>
    <row r="39" spans="1:18">
      <c r="A39" s="156" t="s">
        <v>596</v>
      </c>
      <c r="B39" s="156" t="s">
        <v>597</v>
      </c>
      <c r="C39" s="483" t="s">
        <v>598</v>
      </c>
      <c r="D39" s="368"/>
      <c r="E39" s="368"/>
      <c r="F39" s="368"/>
      <c r="G39" s="369">
        <f t="shared" si="2"/>
        <v>0</v>
      </c>
      <c r="H39" s="368"/>
      <c r="I39" s="368"/>
      <c r="J39" s="369">
        <f t="shared" si="3"/>
        <v>0</v>
      </c>
      <c r="K39" s="368"/>
      <c r="L39" s="368"/>
      <c r="M39" s="368"/>
      <c r="N39" s="369">
        <f t="shared" si="4"/>
        <v>0</v>
      </c>
      <c r="O39" s="368"/>
      <c r="P39" s="368"/>
      <c r="Q39" s="369">
        <f t="shared" si="9"/>
        <v>0</v>
      </c>
      <c r="R39" s="369">
        <f t="shared" si="10"/>
        <v>0</v>
      </c>
    </row>
    <row r="40" spans="1:18">
      <c r="A40" s="154"/>
      <c r="B40" s="156" t="s">
        <v>599</v>
      </c>
      <c r="C40" s="487" t="s">
        <v>600</v>
      </c>
      <c r="D40" s="375">
        <f>D17+D18+D19+D25+D38+D39</f>
        <v>14675</v>
      </c>
      <c r="E40" s="375">
        <f>E17+E18+E19+E25+E38+E39</f>
        <v>0</v>
      </c>
      <c r="F40" s="375">
        <f t="shared" ref="F40:P40" si="13">F17+F18+F19+F25+F38+F39</f>
        <v>0</v>
      </c>
      <c r="G40" s="375">
        <f t="shared" si="13"/>
        <v>14675</v>
      </c>
      <c r="H40" s="375">
        <f t="shared" si="13"/>
        <v>0</v>
      </c>
      <c r="I40" s="375">
        <f t="shared" si="13"/>
        <v>0</v>
      </c>
      <c r="J40" s="375">
        <f t="shared" si="13"/>
        <v>14675</v>
      </c>
      <c r="K40" s="375">
        <f t="shared" si="13"/>
        <v>9</v>
      </c>
      <c r="L40" s="375">
        <f>L17+L18+L19+L25+L38+L39</f>
        <v>1</v>
      </c>
      <c r="M40" s="375">
        <f t="shared" si="13"/>
        <v>0</v>
      </c>
      <c r="N40" s="375">
        <f t="shared" si="13"/>
        <v>10</v>
      </c>
      <c r="O40" s="375">
        <f t="shared" si="13"/>
        <v>0</v>
      </c>
      <c r="P40" s="375">
        <f t="shared" si="13"/>
        <v>0</v>
      </c>
      <c r="Q40" s="375">
        <f>Q17+Q18+Q19+Q25+Q38+Q39</f>
        <v>10</v>
      </c>
      <c r="R40" s="375">
        <f>R17+R18+R19+R25+R38+R39</f>
        <v>14665</v>
      </c>
    </row>
    <row r="41" spans="1:18" s="392" customFormat="1" ht="10.199999999999999">
      <c r="A41" s="389"/>
      <c r="B41" s="389" t="s">
        <v>601</v>
      </c>
      <c r="C41" s="389"/>
      <c r="D41" s="390"/>
      <c r="E41" s="390"/>
      <c r="F41" s="390"/>
      <c r="G41" s="391"/>
      <c r="H41" s="391"/>
      <c r="I41" s="391"/>
      <c r="J41" s="391"/>
      <c r="K41" s="391"/>
      <c r="L41" s="391"/>
      <c r="M41" s="391"/>
      <c r="N41" s="391"/>
      <c r="O41" s="391"/>
      <c r="P41" s="391"/>
      <c r="Q41" s="391"/>
      <c r="R41" s="391"/>
    </row>
    <row r="42" spans="1:18">
      <c r="A42" s="144"/>
      <c r="B42" s="144"/>
      <c r="C42" s="488"/>
      <c r="D42" s="144"/>
      <c r="E42" s="144"/>
      <c r="F42" s="144"/>
      <c r="G42" s="144"/>
      <c r="H42" s="144"/>
      <c r="I42" s="144"/>
      <c r="J42" s="144"/>
      <c r="K42" s="144"/>
      <c r="L42" s="144"/>
      <c r="M42" s="144"/>
      <c r="N42" s="144"/>
      <c r="O42" s="144"/>
      <c r="P42" s="144"/>
      <c r="Q42" s="144"/>
      <c r="R42" s="579"/>
    </row>
    <row r="43" spans="1:18">
      <c r="A43" s="144"/>
      <c r="B43" s="382" t="str">
        <f>'справка №1-БАЛАНС'!A95</f>
        <v>Дата на съставяне: 26.01.2024</v>
      </c>
      <c r="C43" s="488"/>
      <c r="D43" s="144"/>
      <c r="E43" s="379" t="s">
        <v>893</v>
      </c>
      <c r="F43" s="11"/>
      <c r="G43" s="1"/>
      <c r="H43" s="1"/>
      <c r="I43" s="362" t="s">
        <v>890</v>
      </c>
      <c r="J43" s="202"/>
      <c r="K43" s="1"/>
      <c r="L43" s="1"/>
      <c r="M43" s="11"/>
      <c r="N43" s="362" t="s">
        <v>898</v>
      </c>
      <c r="O43" s="124"/>
      <c r="P43" s="144"/>
      <c r="Q43" s="144"/>
      <c r="R43" s="579"/>
    </row>
    <row r="44" spans="1:18">
      <c r="A44" s="144"/>
      <c r="B44" s="144"/>
      <c r="C44" s="488"/>
      <c r="D44" s="144"/>
      <c r="E44" s="142"/>
      <c r="F44" s="343" t="s">
        <v>894</v>
      </c>
      <c r="G44" s="1"/>
      <c r="H44" s="1"/>
      <c r="I44" s="362"/>
      <c r="J44" s="343" t="s">
        <v>891</v>
      </c>
      <c r="K44" s="1"/>
      <c r="L44" s="1"/>
      <c r="M44" s="143"/>
      <c r="N44" s="302"/>
      <c r="O44" s="343" t="s">
        <v>892</v>
      </c>
      <c r="P44" s="144"/>
      <c r="Q44" s="144"/>
      <c r="R44" s="579"/>
    </row>
    <row r="45" spans="1:18">
      <c r="A45" s="146"/>
      <c r="B45" s="146"/>
      <c r="C45" s="489"/>
      <c r="D45" s="148"/>
      <c r="E45" s="148"/>
      <c r="F45" s="148"/>
      <c r="G45" s="147"/>
      <c r="H45" s="147"/>
      <c r="I45" s="147"/>
      <c r="J45" s="379"/>
      <c r="K45" s="11"/>
      <c r="L45" s="1"/>
      <c r="M45" s="362"/>
      <c r="N45" s="202"/>
      <c r="O45" s="1"/>
      <c r="P45" s="362"/>
      <c r="Q45" s="124"/>
    </row>
    <row r="46" spans="1:18">
      <c r="A46" s="146"/>
      <c r="C46" s="490"/>
      <c r="D46" s="146"/>
      <c r="E46" s="146"/>
      <c r="F46" s="146"/>
      <c r="G46" s="146"/>
      <c r="H46" s="11"/>
      <c r="I46" s="145"/>
      <c r="J46" s="142"/>
      <c r="K46" s="343"/>
      <c r="L46" s="1"/>
      <c r="M46" s="362"/>
      <c r="N46" s="343"/>
      <c r="O46" s="1"/>
      <c r="P46" s="302"/>
      <c r="Q46" s="343"/>
    </row>
    <row r="47" spans="1:18">
      <c r="A47" s="144"/>
      <c r="B47" s="144"/>
      <c r="C47" s="488"/>
      <c r="D47" s="144"/>
      <c r="E47" s="144"/>
      <c r="F47" s="144"/>
      <c r="G47" s="144"/>
      <c r="H47" s="144"/>
      <c r="I47" s="144"/>
      <c r="J47" s="144"/>
      <c r="K47" s="144"/>
      <c r="L47" s="144"/>
      <c r="M47" s="144"/>
      <c r="N47" s="144"/>
      <c r="O47" s="144"/>
      <c r="P47" s="144"/>
    </row>
    <row r="48" spans="1:18">
      <c r="A48" s="144"/>
      <c r="B48" s="144"/>
      <c r="C48" s="488"/>
      <c r="D48" s="144"/>
      <c r="E48" s="144"/>
      <c r="F48" s="144"/>
      <c r="G48" s="144"/>
      <c r="H48" s="144"/>
      <c r="I48" s="144"/>
      <c r="J48" s="144"/>
      <c r="K48" s="144"/>
      <c r="L48" s="144"/>
      <c r="M48" s="144"/>
      <c r="N48" s="144"/>
      <c r="O48" s="144"/>
      <c r="P48" s="144"/>
      <c r="Q48" s="144"/>
      <c r="R48" s="144"/>
    </row>
    <row r="49" spans="1:18">
      <c r="A49" s="144"/>
      <c r="B49" s="144"/>
      <c r="C49" s="488"/>
      <c r="D49" s="144"/>
      <c r="E49" s="144"/>
      <c r="F49" s="144"/>
      <c r="G49" s="144"/>
      <c r="H49" s="144"/>
      <c r="I49" s="144"/>
      <c r="J49" s="144"/>
      <c r="K49" s="144"/>
      <c r="L49" s="144"/>
      <c r="M49" s="144"/>
      <c r="N49" s="144"/>
      <c r="O49" s="144"/>
      <c r="P49" s="144"/>
      <c r="Q49" s="144"/>
      <c r="R49" s="144"/>
    </row>
    <row r="50" spans="1:18">
      <c r="A50" s="144"/>
      <c r="B50" s="144"/>
      <c r="C50" s="488"/>
      <c r="D50" s="144"/>
      <c r="E50" s="144"/>
      <c r="F50" s="144"/>
      <c r="G50" s="144"/>
      <c r="H50" s="144"/>
      <c r="I50" s="144"/>
      <c r="J50" s="144"/>
      <c r="K50" s="144"/>
      <c r="L50" s="144"/>
      <c r="M50" s="144"/>
      <c r="N50" s="144"/>
      <c r="O50" s="144"/>
      <c r="P50" s="144"/>
      <c r="Q50" s="144"/>
      <c r="R50" s="144"/>
    </row>
    <row r="51" spans="1:18">
      <c r="A51" s="144"/>
      <c r="B51" s="144"/>
      <c r="C51" s="488"/>
      <c r="D51" s="144"/>
      <c r="E51" s="144"/>
      <c r="F51" s="144"/>
      <c r="G51" s="144"/>
      <c r="H51" s="144"/>
      <c r="I51" s="144"/>
      <c r="J51" s="144"/>
      <c r="K51" s="144"/>
      <c r="L51" s="144"/>
      <c r="M51" s="144"/>
      <c r="N51" s="144"/>
      <c r="O51" s="144"/>
      <c r="P51" s="144"/>
      <c r="Q51" s="144"/>
      <c r="R51" s="144"/>
    </row>
    <row r="52" spans="1:18">
      <c r="A52" s="144"/>
      <c r="B52" s="144"/>
      <c r="C52" s="488"/>
      <c r="D52" s="144"/>
      <c r="E52" s="144"/>
      <c r="F52" s="144"/>
      <c r="G52" s="144"/>
      <c r="H52" s="144"/>
      <c r="I52" s="144"/>
      <c r="J52" s="144"/>
      <c r="K52" s="144"/>
      <c r="L52" s="144"/>
      <c r="M52" s="144"/>
      <c r="N52" s="144"/>
      <c r="O52" s="144"/>
      <c r="P52" s="144"/>
      <c r="Q52" s="144"/>
      <c r="R52" s="144"/>
    </row>
  </sheetData>
  <mergeCells count="10">
    <mergeCell ref="Q5:Q6"/>
    <mergeCell ref="R5:R6"/>
    <mergeCell ref="A2:B2"/>
    <mergeCell ref="C2:H2"/>
    <mergeCell ref="A3:B3"/>
    <mergeCell ref="C3:E3"/>
    <mergeCell ref="M3:N3"/>
    <mergeCell ref="J5:J6"/>
    <mergeCell ref="A5:B6"/>
    <mergeCell ref="C5:C6"/>
  </mergeCells>
  <phoneticPr fontId="18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18:F19 O9:P16 K9:M16 H9:I16 D9:F16 O39:P39 K39:M39 H39:I39 D39:F39 O33:P37 K33:M37 H33:I37 D33:F37 O28:P31 K28:M31 H28:I31 D28:F31 O21:P24 K21:M24 H21:I24 D21:F24 O18:P19 K18:M19 H18:I19" xr:uid="{00000000-0002-0000-0400-000000000000}">
      <formula1>0</formula1>
      <formula2>9999999999999990</formula2>
    </dataValidation>
  </dataValidations>
  <pageMargins left="0.3" right="0.19" top="0.37" bottom="0.51181102362204722" header="0.17" footer="0.51181102362204722"/>
  <pageSetup paperSize="9" scale="67" fitToHeight="1000" orientation="landscape" r:id="rId1"/>
  <headerFooter alignWithMargins="0">
    <oddHeader>&amp;R&amp;"Times New Roman Cyr,Regular"&amp;9СПРАВКА ПО ОБРАЗЕЦ  № 5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Z115"/>
  <sheetViews>
    <sheetView topLeftCell="A103" workbookViewId="0">
      <selection activeCell="AB134" sqref="AB134"/>
    </sheetView>
  </sheetViews>
  <sheetFormatPr defaultColWidth="10.6640625" defaultRowHeight="12"/>
  <cols>
    <col min="1" max="1" width="39.109375" style="17" customWidth="1"/>
    <col min="2" max="2" width="10.44140625" style="54" customWidth="1"/>
    <col min="3" max="3" width="19.88671875" style="17" bestFit="1" customWidth="1"/>
    <col min="4" max="4" width="18.5546875" style="17" bestFit="1" customWidth="1"/>
    <col min="5" max="5" width="14.5546875" style="17" customWidth="1"/>
    <col min="6" max="6" width="16" style="17" customWidth="1"/>
    <col min="7" max="26" width="10.6640625" style="17" hidden="1" customWidth="1"/>
    <col min="27" max="16384" width="10.6640625" style="17"/>
  </cols>
  <sheetData>
    <row r="1" spans="1:15" ht="24" customHeight="1">
      <c r="A1" s="610" t="s">
        <v>602</v>
      </c>
      <c r="B1" s="610"/>
      <c r="C1" s="610"/>
      <c r="D1" s="610"/>
      <c r="E1" s="610"/>
      <c r="F1" s="75"/>
    </row>
    <row r="2" spans="1:15">
      <c r="A2" s="231"/>
      <c r="B2" s="232"/>
      <c r="C2" s="233"/>
      <c r="E2" s="247"/>
      <c r="F2" s="52"/>
    </row>
    <row r="3" spans="1:15" ht="13.5" customHeight="1">
      <c r="A3" s="234" t="s">
        <v>378</v>
      </c>
      <c r="B3" s="614" t="str">
        <f>'справка №1-БАЛАНС'!E2</f>
        <v>"Индустриален капитал-холдинг" АД</v>
      </c>
      <c r="C3" s="615"/>
      <c r="D3" s="249" t="s">
        <v>1</v>
      </c>
      <c r="E3" s="469">
        <f>'справка №1-БАЛАНС'!H2</f>
        <v>121619055</v>
      </c>
      <c r="F3" s="248"/>
      <c r="G3" s="18"/>
      <c r="H3" s="18"/>
      <c r="I3" s="18"/>
      <c r="J3" s="18"/>
      <c r="K3" s="18"/>
      <c r="L3" s="18"/>
      <c r="M3" s="18"/>
      <c r="N3" s="18"/>
      <c r="O3" s="18"/>
    </row>
    <row r="4" spans="1:15" ht="13.8">
      <c r="A4" s="235" t="s">
        <v>3</v>
      </c>
      <c r="B4" s="611" t="str">
        <f>'справка №1-БАЛАНС'!E4</f>
        <v>01.01.2023-31.12.2023</v>
      </c>
      <c r="C4" s="612"/>
      <c r="D4" s="250" t="s">
        <v>2</v>
      </c>
      <c r="E4" s="470">
        <f>'справка №1-БАЛАНС'!H3</f>
        <v>61</v>
      </c>
      <c r="F4" s="194"/>
      <c r="G4" s="77"/>
      <c r="H4" s="77"/>
      <c r="I4" s="77"/>
      <c r="J4" s="77"/>
      <c r="K4" s="77"/>
      <c r="L4" s="77"/>
      <c r="M4" s="77"/>
      <c r="N4" s="77"/>
      <c r="O4" s="77"/>
    </row>
    <row r="5" spans="1:15" ht="12.75" customHeight="1">
      <c r="A5" s="179" t="s">
        <v>603</v>
      </c>
      <c r="B5" s="180"/>
      <c r="C5" s="62"/>
      <c r="E5" s="67" t="s">
        <v>604</v>
      </c>
    </row>
    <row r="6" spans="1:15" s="53" customFormat="1" ht="11.4">
      <c r="A6" s="168" t="s">
        <v>458</v>
      </c>
      <c r="B6" s="169" t="s">
        <v>6</v>
      </c>
      <c r="C6" s="170" t="s">
        <v>605</v>
      </c>
      <c r="D6" s="76" t="s">
        <v>606</v>
      </c>
      <c r="E6" s="76"/>
      <c r="F6" s="67"/>
    </row>
    <row r="7" spans="1:15" s="53" customFormat="1" ht="11.4">
      <c r="A7" s="168"/>
      <c r="B7" s="171"/>
      <c r="C7" s="170"/>
      <c r="D7" s="64" t="s">
        <v>607</v>
      </c>
      <c r="E7" s="66" t="s">
        <v>608</v>
      </c>
      <c r="F7" s="67"/>
    </row>
    <row r="8" spans="1:15" s="392" customFormat="1" ht="10.199999999999999">
      <c r="A8" s="497" t="s">
        <v>11</v>
      </c>
      <c r="B8" s="498" t="s">
        <v>12</v>
      </c>
      <c r="C8" s="497">
        <v>1</v>
      </c>
      <c r="D8" s="497">
        <v>2</v>
      </c>
      <c r="E8" s="497">
        <v>3</v>
      </c>
      <c r="F8" s="499"/>
    </row>
    <row r="9" spans="1:15">
      <c r="A9" s="172" t="s">
        <v>609</v>
      </c>
      <c r="B9" s="173" t="s">
        <v>610</v>
      </c>
      <c r="C9" s="57"/>
      <c r="D9" s="57"/>
      <c r="E9" s="57">
        <f>C9-D9</f>
        <v>0</v>
      </c>
      <c r="F9" s="52"/>
    </row>
    <row r="10" spans="1:15">
      <c r="A10" s="172" t="s">
        <v>611</v>
      </c>
      <c r="B10" s="174"/>
      <c r="C10" s="56"/>
      <c r="D10" s="56"/>
      <c r="E10" s="56"/>
      <c r="F10" s="52"/>
    </row>
    <row r="11" spans="1:15">
      <c r="A11" s="175" t="s">
        <v>612</v>
      </c>
      <c r="B11" s="176" t="s">
        <v>613</v>
      </c>
      <c r="C11" s="56">
        <f>SUM(C12:C14)</f>
        <v>965</v>
      </c>
      <c r="D11" s="56">
        <f>SUM(D12:D14)</f>
        <v>0</v>
      </c>
      <c r="E11" s="56">
        <f>SUM(E12:E14)</f>
        <v>965</v>
      </c>
      <c r="F11" s="52"/>
    </row>
    <row r="12" spans="1:15">
      <c r="A12" s="175" t="s">
        <v>614</v>
      </c>
      <c r="B12" s="176" t="s">
        <v>615</v>
      </c>
      <c r="C12" s="57">
        <f>'справка №1-БАЛАНС'!C46</f>
        <v>965</v>
      </c>
      <c r="D12" s="57"/>
      <c r="E12" s="57">
        <f>C12-D12</f>
        <v>965</v>
      </c>
      <c r="F12" s="52"/>
    </row>
    <row r="13" spans="1:15">
      <c r="A13" s="175" t="s">
        <v>616</v>
      </c>
      <c r="B13" s="176" t="s">
        <v>617</v>
      </c>
      <c r="C13" s="57"/>
      <c r="D13" s="57"/>
      <c r="E13" s="57">
        <f t="shared" ref="E13:E42" si="0">C13-D13</f>
        <v>0</v>
      </c>
      <c r="F13" s="52"/>
    </row>
    <row r="14" spans="1:15">
      <c r="A14" s="175" t="s">
        <v>618</v>
      </c>
      <c r="B14" s="176" t="s">
        <v>619</v>
      </c>
      <c r="C14" s="57"/>
      <c r="D14" s="57"/>
      <c r="E14" s="57">
        <f t="shared" si="0"/>
        <v>0</v>
      </c>
      <c r="F14" s="52"/>
    </row>
    <row r="15" spans="1:15">
      <c r="A15" s="175" t="s">
        <v>620</v>
      </c>
      <c r="B15" s="176" t="s">
        <v>621</v>
      </c>
      <c r="C15" s="57"/>
      <c r="D15" s="57"/>
      <c r="E15" s="57">
        <f>C15-D15</f>
        <v>0</v>
      </c>
      <c r="F15" s="52"/>
    </row>
    <row r="16" spans="1:15">
      <c r="A16" s="175" t="s">
        <v>622</v>
      </c>
      <c r="B16" s="176" t="s">
        <v>623</v>
      </c>
      <c r="C16" s="56">
        <f>+C17+C18</f>
        <v>0</v>
      </c>
      <c r="D16" s="56">
        <f>+D17+D18</f>
        <v>0</v>
      </c>
      <c r="E16" s="56">
        <f t="shared" si="0"/>
        <v>0</v>
      </c>
      <c r="F16" s="52"/>
    </row>
    <row r="17" spans="1:6">
      <c r="A17" s="175" t="s">
        <v>624</v>
      </c>
      <c r="B17" s="176" t="s">
        <v>625</v>
      </c>
      <c r="C17" s="57">
        <f>'справка №1-БАЛАНС'!C48</f>
        <v>0</v>
      </c>
      <c r="D17" s="57"/>
      <c r="E17" s="57">
        <f t="shared" si="0"/>
        <v>0</v>
      </c>
      <c r="F17" s="52"/>
    </row>
    <row r="18" spans="1:6">
      <c r="A18" s="175" t="s">
        <v>618</v>
      </c>
      <c r="B18" s="176" t="s">
        <v>626</v>
      </c>
      <c r="C18" s="57"/>
      <c r="D18" s="57"/>
      <c r="E18" s="57">
        <f t="shared" si="0"/>
        <v>0</v>
      </c>
      <c r="F18" s="52"/>
    </row>
    <row r="19" spans="1:6">
      <c r="A19" s="409" t="s">
        <v>627</v>
      </c>
      <c r="B19" s="174" t="s">
        <v>628</v>
      </c>
      <c r="C19" s="410">
        <f>C11+C15+C16</f>
        <v>965</v>
      </c>
      <c r="D19" s="410">
        <f>D11+D15+D16</f>
        <v>0</v>
      </c>
      <c r="E19" s="410">
        <f>E11+E15+E16</f>
        <v>965</v>
      </c>
      <c r="F19" s="52"/>
    </row>
    <row r="20" spans="1:6">
      <c r="A20" s="172" t="s">
        <v>629</v>
      </c>
      <c r="B20" s="174"/>
      <c r="C20" s="56"/>
      <c r="D20" s="56"/>
      <c r="E20" s="56">
        <f t="shared" si="0"/>
        <v>0</v>
      </c>
      <c r="F20" s="52"/>
    </row>
    <row r="21" spans="1:6">
      <c r="A21" s="175" t="s">
        <v>630</v>
      </c>
      <c r="B21" s="173" t="s">
        <v>631</v>
      </c>
      <c r="C21" s="57">
        <f>'справка №1-БАЛАНС'!C53</f>
        <v>0</v>
      </c>
      <c r="D21" s="57"/>
      <c r="E21" s="57">
        <f t="shared" si="0"/>
        <v>0</v>
      </c>
      <c r="F21" s="52"/>
    </row>
    <row r="22" spans="1:6">
      <c r="A22" s="175"/>
      <c r="B22" s="174"/>
      <c r="C22" s="56"/>
      <c r="D22" s="56"/>
      <c r="E22" s="56"/>
      <c r="F22" s="52"/>
    </row>
    <row r="23" spans="1:6">
      <c r="A23" s="172" t="s">
        <v>632</v>
      </c>
      <c r="B23" s="178"/>
      <c r="C23" s="56"/>
      <c r="D23" s="56"/>
      <c r="E23" s="56"/>
      <c r="F23" s="52"/>
    </row>
    <row r="24" spans="1:6">
      <c r="A24" s="175" t="s">
        <v>633</v>
      </c>
      <c r="B24" s="176" t="s">
        <v>634</v>
      </c>
      <c r="C24" s="56">
        <f>SUM(C25:C27)</f>
        <v>382</v>
      </c>
      <c r="D24" s="56">
        <f>SUM(D25:D27)</f>
        <v>382</v>
      </c>
      <c r="E24" s="56">
        <f>SUM(E25:E27)</f>
        <v>0</v>
      </c>
      <c r="F24" s="52"/>
    </row>
    <row r="25" spans="1:6">
      <c r="A25" s="175" t="s">
        <v>635</v>
      </c>
      <c r="B25" s="176" t="s">
        <v>636</v>
      </c>
      <c r="C25" s="57">
        <v>0</v>
      </c>
      <c r="D25" s="57">
        <f>C25</f>
        <v>0</v>
      </c>
      <c r="E25" s="57">
        <v>0</v>
      </c>
      <c r="F25" s="52"/>
    </row>
    <row r="26" spans="1:6">
      <c r="A26" s="175" t="s">
        <v>637</v>
      </c>
      <c r="B26" s="176" t="s">
        <v>638</v>
      </c>
      <c r="C26" s="57"/>
      <c r="D26" s="57"/>
      <c r="E26" s="57">
        <f>C26-D26</f>
        <v>0</v>
      </c>
      <c r="F26" s="52"/>
    </row>
    <row r="27" spans="1:6">
      <c r="A27" s="175" t="s">
        <v>639</v>
      </c>
      <c r="B27" s="176" t="s">
        <v>640</v>
      </c>
      <c r="C27" s="57">
        <f>'справка №1-БАЛАНС'!C66</f>
        <v>382</v>
      </c>
      <c r="D27" s="57">
        <f>C27</f>
        <v>382</v>
      </c>
      <c r="E27" s="57">
        <f>C27-D27</f>
        <v>0</v>
      </c>
      <c r="F27" s="52"/>
    </row>
    <row r="28" spans="1:6">
      <c r="A28" s="175" t="s">
        <v>641</v>
      </c>
      <c r="B28" s="176" t="s">
        <v>642</v>
      </c>
      <c r="C28" s="57">
        <f>'справка №1-БАЛАНС'!C67</f>
        <v>0</v>
      </c>
      <c r="D28" s="57"/>
      <c r="E28" s="57">
        <f t="shared" si="0"/>
        <v>0</v>
      </c>
      <c r="F28" s="52"/>
    </row>
    <row r="29" spans="1:6">
      <c r="A29" s="175" t="s">
        <v>643</v>
      </c>
      <c r="B29" s="176" t="s">
        <v>644</v>
      </c>
      <c r="C29" s="57">
        <f>'справка №1-БАЛАНС'!C68</f>
        <v>0</v>
      </c>
      <c r="D29" s="57"/>
      <c r="E29" s="57">
        <f t="shared" si="0"/>
        <v>0</v>
      </c>
      <c r="F29" s="52"/>
    </row>
    <row r="30" spans="1:6">
      <c r="A30" s="175" t="s">
        <v>645</v>
      </c>
      <c r="B30" s="176" t="s">
        <v>646</v>
      </c>
      <c r="C30" s="57">
        <f>'справка №1-БАЛАНС'!C69</f>
        <v>0</v>
      </c>
      <c r="D30" s="57"/>
      <c r="E30" s="57">
        <f t="shared" si="0"/>
        <v>0</v>
      </c>
      <c r="F30" s="52"/>
    </row>
    <row r="31" spans="1:6">
      <c r="A31" s="175" t="s">
        <v>647</v>
      </c>
      <c r="B31" s="176" t="s">
        <v>648</v>
      </c>
      <c r="C31" s="57">
        <f>'справка №1-БАЛАНС'!C70</f>
        <v>0</v>
      </c>
      <c r="D31" s="57">
        <f>C31</f>
        <v>0</v>
      </c>
      <c r="E31" s="57">
        <f t="shared" si="0"/>
        <v>0</v>
      </c>
      <c r="F31" s="52"/>
    </row>
    <row r="32" spans="1:6">
      <c r="A32" s="175" t="s">
        <v>649</v>
      </c>
      <c r="B32" s="176" t="s">
        <v>650</v>
      </c>
      <c r="C32" s="57"/>
      <c r="D32" s="57"/>
      <c r="E32" s="57">
        <f t="shared" si="0"/>
        <v>0</v>
      </c>
      <c r="F32" s="52"/>
    </row>
    <row r="33" spans="1:6">
      <c r="A33" s="175" t="s">
        <v>651</v>
      </c>
      <c r="B33" s="176" t="s">
        <v>652</v>
      </c>
      <c r="C33" s="56">
        <f>SUM(C34:C37)</f>
        <v>0</v>
      </c>
      <c r="D33" s="56">
        <f>SUM(D34:D37)</f>
        <v>0</v>
      </c>
      <c r="E33" s="56">
        <f>SUM(E34:E37)</f>
        <v>0</v>
      </c>
      <c r="F33" s="52"/>
    </row>
    <row r="34" spans="1:6">
      <c r="A34" s="175" t="s">
        <v>653</v>
      </c>
      <c r="B34" s="176" t="s">
        <v>654</v>
      </c>
      <c r="C34" s="57"/>
      <c r="D34" s="57"/>
      <c r="E34" s="57">
        <f t="shared" si="0"/>
        <v>0</v>
      </c>
      <c r="F34" s="52"/>
    </row>
    <row r="35" spans="1:6">
      <c r="A35" s="175" t="s">
        <v>655</v>
      </c>
      <c r="B35" s="176" t="s">
        <v>656</v>
      </c>
      <c r="C35" s="57"/>
      <c r="D35" s="57"/>
      <c r="E35" s="57">
        <f t="shared" si="0"/>
        <v>0</v>
      </c>
      <c r="F35" s="52"/>
    </row>
    <row r="36" spans="1:6">
      <c r="A36" s="175" t="s">
        <v>657</v>
      </c>
      <c r="B36" s="176" t="s">
        <v>658</v>
      </c>
      <c r="C36" s="57"/>
      <c r="D36" s="57"/>
      <c r="E36" s="57">
        <f t="shared" si="0"/>
        <v>0</v>
      </c>
      <c r="F36" s="52"/>
    </row>
    <row r="37" spans="1:6">
      <c r="A37" s="175" t="s">
        <v>659</v>
      </c>
      <c r="B37" s="176" t="s">
        <v>660</v>
      </c>
      <c r="C37" s="57"/>
      <c r="D37" s="57"/>
      <c r="E37" s="57">
        <f t="shared" si="0"/>
        <v>0</v>
      </c>
      <c r="F37" s="52"/>
    </row>
    <row r="38" spans="1:6">
      <c r="A38" s="175" t="s">
        <v>661</v>
      </c>
      <c r="B38" s="176" t="s">
        <v>662</v>
      </c>
      <c r="C38" s="56">
        <f>SUM(C39:C42)</f>
        <v>50</v>
      </c>
      <c r="D38" s="56">
        <f>SUM(D39:D42)</f>
        <v>50</v>
      </c>
      <c r="E38" s="55">
        <f>SUM(E39:E42)</f>
        <v>0</v>
      </c>
      <c r="F38" s="52"/>
    </row>
    <row r="39" spans="1:6">
      <c r="A39" s="175" t="s">
        <v>663</v>
      </c>
      <c r="B39" s="176" t="s">
        <v>664</v>
      </c>
      <c r="C39" s="57"/>
      <c r="D39" s="57"/>
      <c r="E39" s="57">
        <f t="shared" si="0"/>
        <v>0</v>
      </c>
      <c r="F39" s="52"/>
    </row>
    <row r="40" spans="1:6">
      <c r="A40" s="175" t="s">
        <v>665</v>
      </c>
      <c r="B40" s="176" t="s">
        <v>666</v>
      </c>
      <c r="C40" s="57"/>
      <c r="D40" s="57"/>
      <c r="E40" s="57">
        <f t="shared" si="0"/>
        <v>0</v>
      </c>
      <c r="F40" s="52"/>
    </row>
    <row r="41" spans="1:6">
      <c r="A41" s="175" t="s">
        <v>667</v>
      </c>
      <c r="B41" s="176" t="s">
        <v>668</v>
      </c>
      <c r="C41" s="57"/>
      <c r="D41" s="57"/>
      <c r="E41" s="57">
        <f t="shared" si="0"/>
        <v>0</v>
      </c>
      <c r="F41" s="52"/>
    </row>
    <row r="42" spans="1:6">
      <c r="A42" s="175" t="s">
        <v>669</v>
      </c>
      <c r="B42" s="176" t="s">
        <v>670</v>
      </c>
      <c r="C42" s="57">
        <f>'справка №1-БАЛАНС'!C73</f>
        <v>50</v>
      </c>
      <c r="D42" s="57">
        <f>'справка №1-БАЛАНС'!C73</f>
        <v>50</v>
      </c>
      <c r="E42" s="57">
        <f t="shared" si="0"/>
        <v>0</v>
      </c>
      <c r="F42" s="52"/>
    </row>
    <row r="43" spans="1:6">
      <c r="A43" s="409" t="s">
        <v>671</v>
      </c>
      <c r="B43" s="174" t="s">
        <v>672</v>
      </c>
      <c r="C43" s="410">
        <f>C24+C28+C29+C31+C30+C32+C33+C38</f>
        <v>432</v>
      </c>
      <c r="D43" s="410">
        <f>D24+D28+D29+D31+D30+D32+D33+D38</f>
        <v>432</v>
      </c>
      <c r="E43" s="410">
        <f>E24+E28+E29+E31+E30+E32+E33+E38</f>
        <v>0</v>
      </c>
      <c r="F43" s="52"/>
    </row>
    <row r="44" spans="1:6">
      <c r="A44" s="172" t="s">
        <v>673</v>
      </c>
      <c r="B44" s="174" t="s">
        <v>674</v>
      </c>
      <c r="C44" s="410">
        <f>C43+C21+C19+C9</f>
        <v>1397</v>
      </c>
      <c r="D44" s="410">
        <f>D43+D21+D19+D9</f>
        <v>432</v>
      </c>
      <c r="E44" s="410">
        <f>E43+E21+E19+E9</f>
        <v>965</v>
      </c>
      <c r="F44" s="52"/>
    </row>
    <row r="45" spans="1:6">
      <c r="A45" s="179"/>
      <c r="B45" s="180"/>
      <c r="C45" s="181"/>
      <c r="D45" s="181"/>
      <c r="E45" s="181"/>
      <c r="F45" s="52"/>
    </row>
    <row r="46" spans="1:6">
      <c r="A46" s="179"/>
      <c r="B46" s="180"/>
      <c r="C46" s="181"/>
      <c r="D46" s="181"/>
      <c r="E46" s="181"/>
      <c r="F46" s="52"/>
    </row>
    <row r="47" spans="1:6">
      <c r="A47" s="179" t="s">
        <v>675</v>
      </c>
      <c r="B47" s="180"/>
      <c r="C47" s="182"/>
      <c r="D47" s="182"/>
      <c r="E47" s="182"/>
      <c r="F47" s="67" t="s">
        <v>271</v>
      </c>
    </row>
    <row r="48" spans="1:6" s="53" customFormat="1" ht="22.8">
      <c r="A48" s="168" t="s">
        <v>458</v>
      </c>
      <c r="B48" s="169" t="s">
        <v>6</v>
      </c>
      <c r="C48" s="183" t="s">
        <v>676</v>
      </c>
      <c r="D48" s="76" t="s">
        <v>677</v>
      </c>
      <c r="E48" s="76"/>
      <c r="F48" s="76" t="s">
        <v>678</v>
      </c>
    </row>
    <row r="49" spans="1:6" s="53" customFormat="1" ht="11.4">
      <c r="A49" s="168"/>
      <c r="B49" s="171"/>
      <c r="C49" s="183"/>
      <c r="D49" s="64" t="s">
        <v>607</v>
      </c>
      <c r="E49" s="64" t="s">
        <v>608</v>
      </c>
      <c r="F49" s="76"/>
    </row>
    <row r="50" spans="1:6" s="491" customFormat="1" ht="10.8">
      <c r="A50" s="495" t="s">
        <v>11</v>
      </c>
      <c r="B50" s="496" t="s">
        <v>12</v>
      </c>
      <c r="C50" s="495">
        <v>1</v>
      </c>
      <c r="D50" s="495">
        <v>2</v>
      </c>
      <c r="E50" s="500">
        <v>3</v>
      </c>
      <c r="F50" s="500">
        <v>4</v>
      </c>
    </row>
    <row r="51" spans="1:6">
      <c r="A51" s="172" t="s">
        <v>679</v>
      </c>
      <c r="B51" s="178"/>
      <c r="C51" s="55"/>
      <c r="D51" s="55"/>
      <c r="E51" s="55"/>
      <c r="F51" s="184"/>
    </row>
    <row r="52" spans="1:6">
      <c r="A52" s="175" t="s">
        <v>680</v>
      </c>
      <c r="B52" s="176" t="s">
        <v>681</v>
      </c>
      <c r="C52" s="55">
        <f>SUM(C53:C55)</f>
        <v>0</v>
      </c>
      <c r="D52" s="55">
        <f>SUM(D53:D55)</f>
        <v>0</v>
      </c>
      <c r="E52" s="55">
        <f>C52-D52</f>
        <v>0</v>
      </c>
      <c r="F52" s="56">
        <f>SUM(F53:F55)</f>
        <v>0</v>
      </c>
    </row>
    <row r="53" spans="1:6">
      <c r="A53" s="175" t="s">
        <v>682</v>
      </c>
      <c r="B53" s="176" t="s">
        <v>683</v>
      </c>
      <c r="C53" s="57">
        <f>'справка №1-БАЛАНС'!G42</f>
        <v>0</v>
      </c>
      <c r="D53" s="57"/>
      <c r="E53" s="57">
        <f>C53-D53</f>
        <v>0</v>
      </c>
      <c r="F53" s="57"/>
    </row>
    <row r="54" spans="1:6">
      <c r="A54" s="175" t="s">
        <v>684</v>
      </c>
      <c r="B54" s="176" t="s">
        <v>685</v>
      </c>
      <c r="C54" s="57"/>
      <c r="D54" s="57"/>
      <c r="E54" s="57">
        <f t="shared" ref="E54:E95" si="1">C54-D54</f>
        <v>0</v>
      </c>
      <c r="F54" s="57"/>
    </row>
    <row r="55" spans="1:6">
      <c r="A55" s="175" t="s">
        <v>669</v>
      </c>
      <c r="B55" s="176" t="s">
        <v>686</v>
      </c>
      <c r="C55" s="57"/>
      <c r="D55" s="57"/>
      <c r="E55" s="57">
        <f t="shared" si="1"/>
        <v>0</v>
      </c>
      <c r="F55" s="57"/>
    </row>
    <row r="56" spans="1:6" ht="24">
      <c r="A56" s="175" t="s">
        <v>687</v>
      </c>
      <c r="B56" s="176" t="s">
        <v>688</v>
      </c>
      <c r="C56" s="55">
        <f>C57+C59</f>
        <v>0</v>
      </c>
      <c r="D56" s="55">
        <f>D57+D59</f>
        <v>0</v>
      </c>
      <c r="E56" s="55">
        <f t="shared" si="1"/>
        <v>0</v>
      </c>
      <c r="F56" s="55">
        <f>F57+F59</f>
        <v>0</v>
      </c>
    </row>
    <row r="57" spans="1:6">
      <c r="A57" s="175" t="s">
        <v>689</v>
      </c>
      <c r="B57" s="176" t="s">
        <v>690</v>
      </c>
      <c r="C57" s="57"/>
      <c r="D57" s="57"/>
      <c r="E57" s="57">
        <f t="shared" si="1"/>
        <v>0</v>
      </c>
      <c r="F57" s="57"/>
    </row>
    <row r="58" spans="1:6">
      <c r="A58" s="185" t="s">
        <v>691</v>
      </c>
      <c r="B58" s="176" t="s">
        <v>692</v>
      </c>
      <c r="C58" s="58"/>
      <c r="D58" s="58"/>
      <c r="E58" s="58">
        <f t="shared" si="1"/>
        <v>0</v>
      </c>
      <c r="F58" s="58"/>
    </row>
    <row r="59" spans="1:6">
      <c r="A59" s="185" t="s">
        <v>693</v>
      </c>
      <c r="B59" s="176" t="s">
        <v>694</v>
      </c>
      <c r="C59" s="57"/>
      <c r="D59" s="57"/>
      <c r="E59" s="57">
        <f t="shared" si="1"/>
        <v>0</v>
      </c>
      <c r="F59" s="57"/>
    </row>
    <row r="60" spans="1:6">
      <c r="A60" s="185" t="s">
        <v>691</v>
      </c>
      <c r="B60" s="176" t="s">
        <v>695</v>
      </c>
      <c r="C60" s="58"/>
      <c r="D60" s="58"/>
      <c r="E60" s="58">
        <f t="shared" si="1"/>
        <v>0</v>
      </c>
      <c r="F60" s="58"/>
    </row>
    <row r="61" spans="1:6">
      <c r="A61" s="175" t="s">
        <v>135</v>
      </c>
      <c r="B61" s="176" t="s">
        <v>696</v>
      </c>
      <c r="C61" s="57"/>
      <c r="D61" s="57"/>
      <c r="E61" s="57">
        <f t="shared" si="1"/>
        <v>0</v>
      </c>
      <c r="F61" s="59"/>
    </row>
    <row r="62" spans="1:6">
      <c r="A62" s="175" t="s">
        <v>138</v>
      </c>
      <c r="B62" s="176" t="s">
        <v>697</v>
      </c>
      <c r="C62" s="57"/>
      <c r="D62" s="57"/>
      <c r="E62" s="57">
        <f t="shared" si="1"/>
        <v>0</v>
      </c>
      <c r="F62" s="59"/>
    </row>
    <row r="63" spans="1:6">
      <c r="A63" s="175" t="s">
        <v>698</v>
      </c>
      <c r="B63" s="176" t="s">
        <v>699</v>
      </c>
      <c r="C63" s="57"/>
      <c r="D63" s="57"/>
      <c r="E63" s="57">
        <f t="shared" si="1"/>
        <v>0</v>
      </c>
      <c r="F63" s="59"/>
    </row>
    <row r="64" spans="1:6">
      <c r="A64" s="175" t="s">
        <v>700</v>
      </c>
      <c r="B64" s="176" t="s">
        <v>701</v>
      </c>
      <c r="C64" s="57">
        <f>'справка №1-БАЛАНС'!G47</f>
        <v>0</v>
      </c>
      <c r="D64" s="57"/>
      <c r="E64" s="57">
        <f t="shared" si="1"/>
        <v>0</v>
      </c>
      <c r="F64" s="59"/>
    </row>
    <row r="65" spans="1:6">
      <c r="A65" s="175" t="s">
        <v>702</v>
      </c>
      <c r="B65" s="176" t="s">
        <v>703</v>
      </c>
      <c r="C65" s="58"/>
      <c r="D65" s="58"/>
      <c r="E65" s="58">
        <f t="shared" si="1"/>
        <v>0</v>
      </c>
      <c r="F65" s="60"/>
    </row>
    <row r="66" spans="1:6">
      <c r="A66" s="177" t="s">
        <v>704</v>
      </c>
      <c r="B66" s="173" t="s">
        <v>705</v>
      </c>
      <c r="C66" s="55">
        <f>C52+C56+C61+C62+C63+C64</f>
        <v>0</v>
      </c>
      <c r="D66" s="55">
        <f>D52+D56+D61+D62+D63+D64</f>
        <v>0</v>
      </c>
      <c r="E66" s="55">
        <f t="shared" si="1"/>
        <v>0</v>
      </c>
      <c r="F66" s="55">
        <f>F52+F56+F61+F62+F63+F64</f>
        <v>0</v>
      </c>
    </row>
    <row r="67" spans="1:6">
      <c r="A67" s="172" t="s">
        <v>706</v>
      </c>
      <c r="B67" s="174"/>
      <c r="C67" s="56"/>
      <c r="D67" s="56"/>
      <c r="E67" s="56"/>
      <c r="F67" s="61"/>
    </row>
    <row r="68" spans="1:6">
      <c r="A68" s="175" t="s">
        <v>707</v>
      </c>
      <c r="B68" s="186" t="s">
        <v>708</v>
      </c>
      <c r="C68" s="57">
        <f>'справка №1-БАЛАНС'!G52</f>
        <v>0</v>
      </c>
      <c r="D68" s="57"/>
      <c r="E68" s="57">
        <f t="shared" si="1"/>
        <v>0</v>
      </c>
      <c r="F68" s="59"/>
    </row>
    <row r="69" spans="1:6">
      <c r="A69" s="172"/>
      <c r="B69" s="174"/>
      <c r="C69" s="56"/>
      <c r="D69" s="56"/>
      <c r="E69" s="56"/>
      <c r="F69" s="61"/>
    </row>
    <row r="70" spans="1:6">
      <c r="A70" s="172" t="s">
        <v>709</v>
      </c>
      <c r="B70" s="178"/>
      <c r="C70" s="56"/>
      <c r="D70" s="56"/>
      <c r="E70" s="56"/>
      <c r="F70" s="61"/>
    </row>
    <row r="71" spans="1:6">
      <c r="A71" s="175" t="s">
        <v>680</v>
      </c>
      <c r="B71" s="176" t="s">
        <v>710</v>
      </c>
      <c r="C71" s="56">
        <f>SUM(C72:C74)</f>
        <v>0</v>
      </c>
      <c r="D71" s="55">
        <f>SUM(D72:D74)</f>
        <v>0</v>
      </c>
      <c r="E71" s="55">
        <f>SUM(E72:E74)</f>
        <v>0</v>
      </c>
      <c r="F71" s="55">
        <f>SUM(F72:F74)</f>
        <v>0</v>
      </c>
    </row>
    <row r="72" spans="1:6">
      <c r="A72" s="175" t="s">
        <v>711</v>
      </c>
      <c r="B72" s="176" t="s">
        <v>712</v>
      </c>
      <c r="C72" s="57"/>
      <c r="D72" s="57"/>
      <c r="E72" s="57">
        <f t="shared" si="1"/>
        <v>0</v>
      </c>
      <c r="F72" s="59"/>
    </row>
    <row r="73" spans="1:6">
      <c r="A73" s="175" t="s">
        <v>713</v>
      </c>
      <c r="B73" s="176" t="s">
        <v>714</v>
      </c>
      <c r="C73" s="57"/>
      <c r="D73" s="57"/>
      <c r="E73" s="57">
        <f t="shared" si="1"/>
        <v>0</v>
      </c>
      <c r="F73" s="59"/>
    </row>
    <row r="74" spans="1:6">
      <c r="A74" s="187" t="s">
        <v>715</v>
      </c>
      <c r="B74" s="176" t="s">
        <v>716</v>
      </c>
      <c r="C74" s="57"/>
      <c r="D74" s="57"/>
      <c r="E74" s="57">
        <f t="shared" si="1"/>
        <v>0</v>
      </c>
      <c r="F74" s="59"/>
    </row>
    <row r="75" spans="1:6" ht="24">
      <c r="A75" s="175" t="s">
        <v>687</v>
      </c>
      <c r="B75" s="176" t="s">
        <v>717</v>
      </c>
      <c r="C75" s="55">
        <f>C76+C78</f>
        <v>0</v>
      </c>
      <c r="D75" s="55">
        <f>D76+D78</f>
        <v>0</v>
      </c>
      <c r="E75" s="55">
        <f>E76+E78</f>
        <v>0</v>
      </c>
      <c r="F75" s="55">
        <f>F76+F78</f>
        <v>0</v>
      </c>
    </row>
    <row r="76" spans="1:6">
      <c r="A76" s="175" t="s">
        <v>718</v>
      </c>
      <c r="B76" s="176" t="s">
        <v>719</v>
      </c>
      <c r="C76" s="57"/>
      <c r="D76" s="57"/>
      <c r="E76" s="57">
        <f t="shared" si="1"/>
        <v>0</v>
      </c>
      <c r="F76" s="57"/>
    </row>
    <row r="77" spans="1:6">
      <c r="A77" s="175" t="s">
        <v>720</v>
      </c>
      <c r="B77" s="176" t="s">
        <v>721</v>
      </c>
      <c r="C77" s="58"/>
      <c r="D77" s="58"/>
      <c r="E77" s="58">
        <f t="shared" si="1"/>
        <v>0</v>
      </c>
      <c r="F77" s="58"/>
    </row>
    <row r="78" spans="1:6">
      <c r="A78" s="175" t="s">
        <v>722</v>
      </c>
      <c r="B78" s="176" t="s">
        <v>723</v>
      </c>
      <c r="C78" s="57"/>
      <c r="D78" s="57"/>
      <c r="E78" s="57">
        <f t="shared" si="1"/>
        <v>0</v>
      </c>
      <c r="F78" s="57"/>
    </row>
    <row r="79" spans="1:6">
      <c r="A79" s="175" t="s">
        <v>691</v>
      </c>
      <c r="B79" s="176" t="s">
        <v>724</v>
      </c>
      <c r="C79" s="58"/>
      <c r="D79" s="58"/>
      <c r="E79" s="58">
        <f t="shared" si="1"/>
        <v>0</v>
      </c>
      <c r="F79" s="58"/>
    </row>
    <row r="80" spans="1:6">
      <c r="A80" s="175" t="s">
        <v>725</v>
      </c>
      <c r="B80" s="176" t="s">
        <v>726</v>
      </c>
      <c r="C80" s="55">
        <f>SUM(C81:C84)</f>
        <v>0</v>
      </c>
      <c r="D80" s="55">
        <f>SUM(D81:D84)</f>
        <v>0</v>
      </c>
      <c r="E80" s="55">
        <f>SUM(E81:E84)</f>
        <v>0</v>
      </c>
      <c r="F80" s="55">
        <f>SUM(F81:F84)</f>
        <v>0</v>
      </c>
    </row>
    <row r="81" spans="1:6">
      <c r="A81" s="175" t="s">
        <v>727</v>
      </c>
      <c r="B81" s="176" t="s">
        <v>728</v>
      </c>
      <c r="C81" s="57"/>
      <c r="D81" s="57"/>
      <c r="E81" s="57">
        <f t="shared" si="1"/>
        <v>0</v>
      </c>
      <c r="F81" s="57"/>
    </row>
    <row r="82" spans="1:6">
      <c r="A82" s="175" t="s">
        <v>729</v>
      </c>
      <c r="B82" s="176" t="s">
        <v>730</v>
      </c>
      <c r="C82" s="57"/>
      <c r="D82" s="57"/>
      <c r="E82" s="57">
        <f t="shared" si="1"/>
        <v>0</v>
      </c>
      <c r="F82" s="57"/>
    </row>
    <row r="83" spans="1:6" ht="24">
      <c r="A83" s="175" t="s">
        <v>731</v>
      </c>
      <c r="B83" s="176" t="s">
        <v>732</v>
      </c>
      <c r="C83" s="57"/>
      <c r="D83" s="57"/>
      <c r="E83" s="57">
        <f t="shared" si="1"/>
        <v>0</v>
      </c>
      <c r="F83" s="57"/>
    </row>
    <row r="84" spans="1:6">
      <c r="A84" s="175" t="s">
        <v>733</v>
      </c>
      <c r="B84" s="176" t="s">
        <v>734</v>
      </c>
      <c r="C84" s="57"/>
      <c r="D84" s="57"/>
      <c r="E84" s="57">
        <f t="shared" si="1"/>
        <v>0</v>
      </c>
      <c r="F84" s="57"/>
    </row>
    <row r="85" spans="1:6">
      <c r="A85" s="175" t="s">
        <v>735</v>
      </c>
      <c r="B85" s="176" t="s">
        <v>736</v>
      </c>
      <c r="C85" s="56">
        <f>SUM(C86:C90)+C94</f>
        <v>45</v>
      </c>
      <c r="D85" s="56">
        <f>SUM(D86:D90)+D94</f>
        <v>45</v>
      </c>
      <c r="E85" s="56">
        <f>SUM(E86:E90)+E94</f>
        <v>0</v>
      </c>
      <c r="F85" s="56">
        <f>SUM(F86:F90)+F94</f>
        <v>0</v>
      </c>
    </row>
    <row r="86" spans="1:6">
      <c r="A86" s="175" t="s">
        <v>737</v>
      </c>
      <c r="B86" s="176" t="s">
        <v>738</v>
      </c>
      <c r="C86" s="57"/>
      <c r="D86" s="57"/>
      <c r="E86" s="57">
        <f t="shared" si="1"/>
        <v>0</v>
      </c>
      <c r="F86" s="57"/>
    </row>
    <row r="87" spans="1:6">
      <c r="A87" s="175" t="s">
        <v>739</v>
      </c>
      <c r="B87" s="176" t="s">
        <v>740</v>
      </c>
      <c r="C87" s="57">
        <f>'справка №1-БАЛАНС'!G63</f>
        <v>0</v>
      </c>
      <c r="D87" s="57">
        <f>C87</f>
        <v>0</v>
      </c>
      <c r="E87" s="57">
        <f t="shared" si="1"/>
        <v>0</v>
      </c>
      <c r="F87" s="57"/>
    </row>
    <row r="88" spans="1:6">
      <c r="A88" s="175" t="s">
        <v>741</v>
      </c>
      <c r="B88" s="176" t="s">
        <v>742</v>
      </c>
      <c r="C88" s="57"/>
      <c r="D88" s="57"/>
      <c r="E88" s="57">
        <f t="shared" si="1"/>
        <v>0</v>
      </c>
      <c r="F88" s="57"/>
    </row>
    <row r="89" spans="1:6">
      <c r="A89" s="175" t="s">
        <v>743</v>
      </c>
      <c r="B89" s="176" t="s">
        <v>744</v>
      </c>
      <c r="C89" s="57">
        <f>'справка №1-БАЛАНС'!G65</f>
        <v>18</v>
      </c>
      <c r="D89" s="57">
        <f>C89</f>
        <v>18</v>
      </c>
      <c r="E89" s="57">
        <f t="shared" si="1"/>
        <v>0</v>
      </c>
      <c r="F89" s="57"/>
    </row>
    <row r="90" spans="1:6">
      <c r="A90" s="175" t="s">
        <v>745</v>
      </c>
      <c r="B90" s="176" t="s">
        <v>746</v>
      </c>
      <c r="C90" s="56">
        <f>SUM(C91:C93)</f>
        <v>9</v>
      </c>
      <c r="D90" s="55">
        <f>SUM(D91:D93)</f>
        <v>9</v>
      </c>
      <c r="E90" s="55">
        <f>SUM(E91:E93)</f>
        <v>0</v>
      </c>
      <c r="F90" s="55">
        <f>SUM(F91:F93)</f>
        <v>0</v>
      </c>
    </row>
    <row r="91" spans="1:6">
      <c r="A91" s="175" t="s">
        <v>747</v>
      </c>
      <c r="B91" s="176" t="s">
        <v>748</v>
      </c>
      <c r="C91" s="57"/>
      <c r="D91" s="57">
        <f>C91</f>
        <v>0</v>
      </c>
      <c r="E91" s="57">
        <f t="shared" si="1"/>
        <v>0</v>
      </c>
      <c r="F91" s="57"/>
    </row>
    <row r="92" spans="1:6">
      <c r="A92" s="175" t="s">
        <v>655</v>
      </c>
      <c r="B92" s="176" t="s">
        <v>749</v>
      </c>
      <c r="C92" s="57"/>
      <c r="D92" s="57">
        <f>C92</f>
        <v>0</v>
      </c>
      <c r="E92" s="57">
        <f t="shared" si="1"/>
        <v>0</v>
      </c>
      <c r="F92" s="57"/>
    </row>
    <row r="93" spans="1:6">
      <c r="A93" s="175" t="s">
        <v>659</v>
      </c>
      <c r="B93" s="176" t="s">
        <v>750</v>
      </c>
      <c r="C93" s="57">
        <f>'справка №1-БАЛАНС'!G67</f>
        <v>9</v>
      </c>
      <c r="D93" s="57">
        <f>C93</f>
        <v>9</v>
      </c>
      <c r="E93" s="57">
        <f t="shared" si="1"/>
        <v>0</v>
      </c>
      <c r="F93" s="57"/>
    </row>
    <row r="94" spans="1:6">
      <c r="A94" s="175" t="s">
        <v>751</v>
      </c>
      <c r="B94" s="176" t="s">
        <v>752</v>
      </c>
      <c r="C94" s="57">
        <f>'справка №1-БАЛАНС'!G66</f>
        <v>18</v>
      </c>
      <c r="D94" s="57">
        <f>C94</f>
        <v>18</v>
      </c>
      <c r="E94" s="57">
        <f t="shared" si="1"/>
        <v>0</v>
      </c>
      <c r="F94" s="57"/>
    </row>
    <row r="95" spans="1:6">
      <c r="A95" s="175" t="s">
        <v>753</v>
      </c>
      <c r="B95" s="176" t="s">
        <v>754</v>
      </c>
      <c r="C95" s="57">
        <f>'справка №1-БАЛАНС'!G68</f>
        <v>2300</v>
      </c>
      <c r="D95" s="57">
        <f>C95</f>
        <v>2300</v>
      </c>
      <c r="E95" s="57">
        <f t="shared" si="1"/>
        <v>0</v>
      </c>
      <c r="F95" s="59"/>
    </row>
    <row r="96" spans="1:6">
      <c r="A96" s="177" t="s">
        <v>755</v>
      </c>
      <c r="B96" s="186" t="s">
        <v>756</v>
      </c>
      <c r="C96" s="56">
        <f>C85+C80+C75+C71+C95</f>
        <v>2345</v>
      </c>
      <c r="D96" s="56">
        <f>D85+D80+D75+D71+D95</f>
        <v>2345</v>
      </c>
      <c r="E96" s="56">
        <f>E85+E80+E75+E71+E95</f>
        <v>0</v>
      </c>
      <c r="F96" s="56">
        <f>F85+F80+F75+F71+F95</f>
        <v>0</v>
      </c>
    </row>
    <row r="97" spans="1:10">
      <c r="A97" s="172" t="s">
        <v>757</v>
      </c>
      <c r="B97" s="174" t="s">
        <v>758</v>
      </c>
      <c r="C97" s="410">
        <f>C96+C68+C66</f>
        <v>2345</v>
      </c>
      <c r="D97" s="410">
        <f>D96+D68+D66</f>
        <v>2345</v>
      </c>
      <c r="E97" s="410">
        <f>E96+E68+E66</f>
        <v>0</v>
      </c>
      <c r="F97" s="410">
        <f>F96+F68+F66</f>
        <v>0</v>
      </c>
    </row>
    <row r="98" spans="1:10">
      <c r="A98" s="182"/>
      <c r="B98" s="188"/>
      <c r="C98" s="62"/>
      <c r="D98" s="62"/>
      <c r="E98" s="62"/>
      <c r="F98" s="63"/>
    </row>
    <row r="99" spans="1:10">
      <c r="A99" s="179" t="s">
        <v>759</v>
      </c>
      <c r="B99" s="189"/>
      <c r="C99" s="62"/>
      <c r="D99" s="62"/>
      <c r="E99" s="62"/>
      <c r="F99" s="190" t="s">
        <v>518</v>
      </c>
    </row>
    <row r="100" spans="1:10" s="65" customFormat="1" ht="11.4">
      <c r="A100" s="64" t="s">
        <v>458</v>
      </c>
      <c r="B100" s="174" t="s">
        <v>459</v>
      </c>
      <c r="C100" s="64" t="s">
        <v>760</v>
      </c>
      <c r="D100" s="64" t="s">
        <v>761</v>
      </c>
      <c r="E100" s="64" t="s">
        <v>762</v>
      </c>
      <c r="F100" s="64" t="s">
        <v>763</v>
      </c>
    </row>
    <row r="101" spans="1:10" s="502" customFormat="1" ht="10.8">
      <c r="A101" s="495" t="s">
        <v>11</v>
      </c>
      <c r="B101" s="501" t="s">
        <v>12</v>
      </c>
      <c r="C101" s="495">
        <v>1</v>
      </c>
      <c r="D101" s="495">
        <v>2</v>
      </c>
      <c r="E101" s="495">
        <v>3</v>
      </c>
      <c r="F101" s="500">
        <v>4</v>
      </c>
    </row>
    <row r="102" spans="1:10">
      <c r="A102" s="175" t="s">
        <v>764</v>
      </c>
      <c r="B102" s="176" t="s">
        <v>765</v>
      </c>
      <c r="C102" s="57"/>
      <c r="D102" s="57"/>
      <c r="E102" s="57"/>
      <c r="F102" s="61">
        <f>C102+D102-E102</f>
        <v>0</v>
      </c>
    </row>
    <row r="103" spans="1:10">
      <c r="A103" s="175" t="s">
        <v>766</v>
      </c>
      <c r="B103" s="176" t="s">
        <v>767</v>
      </c>
      <c r="C103" s="57"/>
      <c r="D103" s="57"/>
      <c r="E103" s="57"/>
      <c r="F103" s="61">
        <f>C103+D103-E103</f>
        <v>0</v>
      </c>
    </row>
    <row r="104" spans="1:10">
      <c r="A104" s="175" t="s">
        <v>768</v>
      </c>
      <c r="B104" s="176" t="s">
        <v>769</v>
      </c>
      <c r="C104" s="57">
        <f>'справка №1-БАЛАНС'!G69</f>
        <v>65</v>
      </c>
      <c r="D104" s="57"/>
      <c r="E104" s="57"/>
      <c r="F104" s="61">
        <f>C104+D104-E104</f>
        <v>65</v>
      </c>
    </row>
    <row r="105" spans="1:10">
      <c r="A105" s="191" t="s">
        <v>770</v>
      </c>
      <c r="B105" s="174" t="s">
        <v>771</v>
      </c>
      <c r="C105" s="410">
        <f>SUM(C102:C104)</f>
        <v>65</v>
      </c>
      <c r="D105" s="410">
        <f>SUM(D102:D104)</f>
        <v>0</v>
      </c>
      <c r="E105" s="410">
        <f>SUM(E102:E104)</f>
        <v>0</v>
      </c>
      <c r="F105" s="409">
        <f>SUM(F102:F104)</f>
        <v>65</v>
      </c>
    </row>
    <row r="106" spans="1:10">
      <c r="A106" s="192" t="s">
        <v>772</v>
      </c>
      <c r="B106" s="193"/>
      <c r="C106" s="179"/>
      <c r="D106" s="179"/>
      <c r="E106" s="179"/>
      <c r="F106" s="67"/>
    </row>
    <row r="107" spans="1:10">
      <c r="A107" s="609" t="s">
        <v>773</v>
      </c>
      <c r="B107" s="609"/>
      <c r="C107" s="609"/>
      <c r="D107" s="609"/>
      <c r="E107" s="609"/>
      <c r="F107" s="609"/>
    </row>
    <row r="108" spans="1:10" ht="12" customHeight="1">
      <c r="A108" s="613" t="str">
        <f>'справка №1-БАЛАНС'!A95</f>
        <v>Дата на съставяне: 26.01.2024</v>
      </c>
      <c r="B108" s="613"/>
      <c r="C108" s="300"/>
      <c r="D108" s="201"/>
      <c r="E108" s="294"/>
      <c r="F108" s="294"/>
    </row>
    <row r="109" spans="1:10">
      <c r="A109" s="165"/>
      <c r="B109" s="166"/>
      <c r="C109" s="201"/>
      <c r="D109" s="202"/>
      <c r="E109" s="165"/>
      <c r="F109" s="297"/>
    </row>
    <row r="110" spans="1:10">
      <c r="A110" s="381" t="s">
        <v>893</v>
      </c>
      <c r="B110" s="11"/>
      <c r="C110" s="380" t="s">
        <v>898</v>
      </c>
      <c r="D110" s="202"/>
      <c r="E110" s="380" t="s">
        <v>898</v>
      </c>
      <c r="F110" s="202"/>
      <c r="G110" s="1"/>
      <c r="H110" s="1"/>
      <c r="I110" s="11"/>
      <c r="J110" s="362" t="s">
        <v>890</v>
      </c>
    </row>
    <row r="111" spans="1:10">
      <c r="A111" s="142"/>
      <c r="B111" s="343" t="s">
        <v>894</v>
      </c>
      <c r="C111" s="362"/>
      <c r="D111" s="343" t="s">
        <v>891</v>
      </c>
      <c r="E111" s="362"/>
      <c r="F111" s="343" t="s">
        <v>892</v>
      </c>
      <c r="G111" s="1"/>
      <c r="H111" s="1"/>
      <c r="I111" s="143"/>
      <c r="J111" s="302"/>
    </row>
    <row r="112" spans="1:10">
      <c r="A112" s="144"/>
      <c r="B112" s="167"/>
      <c r="C112" s="301"/>
      <c r="D112" s="201"/>
      <c r="E112" s="144"/>
      <c r="F112" s="144"/>
    </row>
    <row r="113" spans="1:6">
      <c r="A113" s="144"/>
      <c r="B113" s="167"/>
      <c r="C113" s="144"/>
      <c r="D113" s="144"/>
      <c r="E113" s="144"/>
      <c r="F113" s="144"/>
    </row>
    <row r="114" spans="1:6">
      <c r="A114" s="144"/>
      <c r="B114" s="167"/>
      <c r="C114" s="144"/>
      <c r="D114" s="144"/>
      <c r="E114" s="144"/>
      <c r="F114" s="144"/>
    </row>
    <row r="115" spans="1:6">
      <c r="A115" s="144"/>
      <c r="B115" s="167"/>
      <c r="C115" s="144"/>
      <c r="D115" s="144"/>
      <c r="E115" s="144"/>
      <c r="F115" s="144"/>
    </row>
  </sheetData>
  <mergeCells count="5">
    <mergeCell ref="A107:F107"/>
    <mergeCell ref="A1:E1"/>
    <mergeCell ref="B4:C4"/>
    <mergeCell ref="A108:B108"/>
    <mergeCell ref="B3:C3"/>
  </mergeCells>
  <phoneticPr fontId="18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9:D9 C102:E104 F91:F95 C91:D95 F86:F89 C86:D89 F81:F84 C81:D84 F76:F79 C76:D79 F72:F74 C72:D74 F68 C68:D68 F57:F65 C57:D65 F53:F55 C53:D55 C39:D42 C34:D37 C12:D15 C21:D21 C17:D18 C25:D32" xr:uid="{00000000-0002-0000-0500-000000000000}">
      <formula1>0</formula1>
      <formula2>9999999999999990</formula2>
    </dataValidation>
  </dataValidations>
  <printOptions horizontalCentered="1"/>
  <pageMargins left="0.28000000000000003" right="0.18" top="0.51181102362204722" bottom="0.39370078740157483" header="0.31496062992125984" footer="0.27559055118110237"/>
  <pageSetup paperSize="9" scale="80" orientation="portrait" r:id="rId1"/>
  <headerFooter alignWithMargins="0">
    <oddHeader xml:space="preserve">&amp;R&amp;"Times New Roman Cyr,Regular"&amp;9СПРАВКА   ПО ОБРАЗЕЦ № 6 </oddHeader>
  </headerFooter>
  <rowBreaks count="1" manualBreakCount="1">
    <brk id="4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P264"/>
  <sheetViews>
    <sheetView workbookViewId="0">
      <selection activeCell="F1" sqref="F1"/>
    </sheetView>
  </sheetViews>
  <sheetFormatPr defaultColWidth="10.6640625" defaultRowHeight="12"/>
  <cols>
    <col min="1" max="1" width="52.6640625" style="17" customWidth="1"/>
    <col min="2" max="2" width="9.109375" style="54" customWidth="1"/>
    <col min="3" max="3" width="12.88671875" style="17" customWidth="1"/>
    <col min="4" max="4" width="12.6640625" style="17" customWidth="1"/>
    <col min="5" max="5" width="12.88671875" style="17" customWidth="1"/>
    <col min="6" max="6" width="11.44140625" style="17" customWidth="1"/>
    <col min="7" max="7" width="12.44140625" style="17" customWidth="1"/>
    <col min="8" max="8" width="14.109375" style="17" customWidth="1"/>
    <col min="9" max="9" width="14" style="17" customWidth="1"/>
    <col min="10" max="16384" width="10.6640625" style="17"/>
  </cols>
  <sheetData>
    <row r="1" spans="1:9">
      <c r="A1" s="195"/>
      <c r="B1" s="196"/>
      <c r="C1" s="195"/>
      <c r="D1" s="195"/>
      <c r="E1" s="195"/>
      <c r="F1" s="195"/>
      <c r="G1" s="195"/>
      <c r="H1" s="195"/>
      <c r="I1" s="195"/>
    </row>
    <row r="2" spans="1:9">
      <c r="A2" s="195"/>
      <c r="B2" s="196"/>
      <c r="C2" s="197"/>
      <c r="D2" s="199"/>
      <c r="E2" s="197" t="s">
        <v>774</v>
      </c>
      <c r="F2" s="197"/>
      <c r="G2" s="197"/>
      <c r="H2" s="195"/>
      <c r="I2" s="195"/>
    </row>
    <row r="3" spans="1:9">
      <c r="A3" s="195"/>
      <c r="B3" s="196"/>
      <c r="C3" s="198" t="s">
        <v>775</v>
      </c>
      <c r="D3" s="198"/>
      <c r="E3" s="198"/>
      <c r="F3" s="198"/>
      <c r="G3" s="198"/>
      <c r="H3" s="195"/>
      <c r="I3" s="195"/>
    </row>
    <row r="4" spans="1:9" ht="15" customHeight="1">
      <c r="A4" s="236" t="s">
        <v>378</v>
      </c>
      <c r="B4" s="619" t="str">
        <f>'справка №1-БАЛАНС'!E2</f>
        <v>"Индустриален капитал-холдинг" АД</v>
      </c>
      <c r="C4" s="619"/>
      <c r="D4" s="619"/>
      <c r="E4" s="619"/>
      <c r="F4" s="619"/>
      <c r="G4" s="616" t="s">
        <v>1</v>
      </c>
      <c r="H4" s="616"/>
      <c r="I4" s="471">
        <f>'справка №1-БАЛАНС'!H2</f>
        <v>121619055</v>
      </c>
    </row>
    <row r="5" spans="1:9" ht="13.8">
      <c r="A5" s="236" t="s">
        <v>3</v>
      </c>
      <c r="B5" s="624" t="str">
        <f>'справка №1-БАЛАНС'!E4</f>
        <v>01.01.2023-31.12.2023</v>
      </c>
      <c r="C5" s="624"/>
      <c r="D5" s="624"/>
      <c r="E5" s="624"/>
      <c r="F5" s="624"/>
      <c r="G5" s="622" t="s">
        <v>2</v>
      </c>
      <c r="H5" s="623"/>
      <c r="I5" s="472">
        <f>'справка №1-БАЛАНС'!H3</f>
        <v>61</v>
      </c>
    </row>
    <row r="6" spans="1:9">
      <c r="A6" s="229"/>
      <c r="B6" s="237"/>
      <c r="C6" s="226"/>
      <c r="D6" s="226"/>
      <c r="E6" s="226"/>
      <c r="F6" s="226"/>
      <c r="G6" s="226"/>
      <c r="H6" s="226"/>
      <c r="I6" s="229" t="s">
        <v>907</v>
      </c>
    </row>
    <row r="7" spans="1:9" s="53" customFormat="1" ht="11.4">
      <c r="A7" s="506"/>
      <c r="B7" s="47"/>
      <c r="C7" s="78" t="s">
        <v>776</v>
      </c>
      <c r="D7" s="79"/>
      <c r="E7" s="80"/>
      <c r="F7" s="81" t="s">
        <v>777</v>
      </c>
      <c r="G7" s="81"/>
      <c r="H7" s="81"/>
      <c r="I7" s="81"/>
    </row>
    <row r="8" spans="1:9" s="53" customFormat="1" ht="21.75" customHeight="1">
      <c r="A8" s="507" t="s">
        <v>458</v>
      </c>
      <c r="B8" s="509" t="s">
        <v>6</v>
      </c>
      <c r="C8" s="617" t="s">
        <v>778</v>
      </c>
      <c r="D8" s="617" t="s">
        <v>779</v>
      </c>
      <c r="E8" s="617" t="s">
        <v>780</v>
      </c>
      <c r="F8" s="617" t="s">
        <v>781</v>
      </c>
      <c r="G8" s="82" t="s">
        <v>782</v>
      </c>
      <c r="H8" s="82"/>
      <c r="I8" s="617" t="s">
        <v>899</v>
      </c>
    </row>
    <row r="9" spans="1:9" s="53" customFormat="1" ht="15.75" customHeight="1">
      <c r="A9" s="508"/>
      <c r="B9" s="510"/>
      <c r="C9" s="618"/>
      <c r="D9" s="618"/>
      <c r="E9" s="618"/>
      <c r="F9" s="618"/>
      <c r="G9" s="48" t="s">
        <v>529</v>
      </c>
      <c r="H9" s="48" t="s">
        <v>530</v>
      </c>
      <c r="I9" s="618"/>
    </row>
    <row r="10" spans="1:9" s="392" customFormat="1" ht="10.199999999999999">
      <c r="A10" s="503" t="s">
        <v>11</v>
      </c>
      <c r="B10" s="504" t="s">
        <v>12</v>
      </c>
      <c r="C10" s="505">
        <v>1</v>
      </c>
      <c r="D10" s="505">
        <v>2</v>
      </c>
      <c r="E10" s="505">
        <v>3</v>
      </c>
      <c r="F10" s="503">
        <v>4</v>
      </c>
      <c r="G10" s="503">
        <v>5</v>
      </c>
      <c r="H10" s="503">
        <v>6</v>
      </c>
      <c r="I10" s="503">
        <v>7</v>
      </c>
    </row>
    <row r="11" spans="1:9">
      <c r="A11" s="49" t="s">
        <v>783</v>
      </c>
      <c r="B11" s="511"/>
      <c r="C11" s="411"/>
      <c r="D11" s="411"/>
      <c r="E11" s="411"/>
      <c r="F11" s="411"/>
      <c r="G11" s="411"/>
      <c r="H11" s="411"/>
      <c r="I11" s="411"/>
    </row>
    <row r="12" spans="1:9">
      <c r="A12" s="46" t="s">
        <v>784</v>
      </c>
      <c r="B12" s="512" t="s">
        <v>785</v>
      </c>
      <c r="C12" s="412">
        <f>(3593328+3593328+12610+8736750+1516521+58118+2149225+2154120)/1000</f>
        <v>21814</v>
      </c>
      <c r="D12" s="412"/>
      <c r="E12" s="412"/>
      <c r="F12" s="412">
        <f>13017+1798+1483-41-386</f>
        <v>15871</v>
      </c>
      <c r="G12" s="412"/>
      <c r="H12" s="412">
        <v>0</v>
      </c>
      <c r="I12" s="411">
        <f>F12+G12-H12</f>
        <v>15871</v>
      </c>
    </row>
    <row r="13" spans="1:9">
      <c r="A13" s="46" t="s">
        <v>786</v>
      </c>
      <c r="B13" s="512" t="s">
        <v>787</v>
      </c>
      <c r="C13" s="412"/>
      <c r="D13" s="412"/>
      <c r="E13" s="412"/>
      <c r="F13" s="412"/>
      <c r="G13" s="412"/>
      <c r="H13" s="412"/>
      <c r="I13" s="411">
        <f t="shared" ref="I13:I25" si="0">F13+G13-H13</f>
        <v>0</v>
      </c>
    </row>
    <row r="14" spans="1:9">
      <c r="A14" s="46" t="s">
        <v>589</v>
      </c>
      <c r="B14" s="512" t="s">
        <v>788</v>
      </c>
      <c r="C14" s="413"/>
      <c r="D14" s="413"/>
      <c r="E14" s="413"/>
      <c r="F14" s="413"/>
      <c r="G14" s="413"/>
      <c r="H14" s="413"/>
      <c r="I14" s="411">
        <f t="shared" si="0"/>
        <v>0</v>
      </c>
    </row>
    <row r="15" spans="1:9">
      <c r="A15" s="46" t="s">
        <v>789</v>
      </c>
      <c r="B15" s="512" t="s">
        <v>790</v>
      </c>
      <c r="C15" s="412"/>
      <c r="D15" s="412"/>
      <c r="E15" s="412"/>
      <c r="F15" s="412"/>
      <c r="G15" s="412"/>
      <c r="H15" s="412"/>
      <c r="I15" s="411">
        <f t="shared" si="0"/>
        <v>0</v>
      </c>
    </row>
    <row r="16" spans="1:9">
      <c r="A16" s="46" t="s">
        <v>75</v>
      </c>
      <c r="B16" s="512" t="s">
        <v>791</v>
      </c>
      <c r="C16" s="412"/>
      <c r="D16" s="412"/>
      <c r="E16" s="412"/>
      <c r="F16" s="412"/>
      <c r="G16" s="412"/>
      <c r="H16" s="412"/>
      <c r="I16" s="411">
        <f t="shared" si="0"/>
        <v>0</v>
      </c>
    </row>
    <row r="17" spans="1:16">
      <c r="A17" s="50" t="s">
        <v>558</v>
      </c>
      <c r="B17" s="513" t="s">
        <v>792</v>
      </c>
      <c r="C17" s="411">
        <f>C12+C13+C15+C16</f>
        <v>21814</v>
      </c>
      <c r="D17" s="411">
        <f t="shared" ref="D17:H17" si="1">D12+D13+D15+D16</f>
        <v>0</v>
      </c>
      <c r="E17" s="411">
        <f t="shared" si="1"/>
        <v>0</v>
      </c>
      <c r="F17" s="411">
        <f>F12+F13+F15+F16</f>
        <v>15871</v>
      </c>
      <c r="G17" s="411">
        <f t="shared" si="1"/>
        <v>0</v>
      </c>
      <c r="H17" s="411">
        <f t="shared" si="1"/>
        <v>0</v>
      </c>
      <c r="I17" s="411">
        <f>F17+G17-H17</f>
        <v>15871</v>
      </c>
    </row>
    <row r="18" spans="1:16">
      <c r="A18" s="49" t="s">
        <v>793</v>
      </c>
      <c r="B18" s="514"/>
      <c r="C18" s="411"/>
      <c r="D18" s="411"/>
      <c r="E18" s="411"/>
      <c r="F18" s="411"/>
      <c r="G18" s="411"/>
      <c r="H18" s="411"/>
      <c r="I18" s="411"/>
    </row>
    <row r="19" spans="1:16">
      <c r="A19" s="46" t="s">
        <v>784</v>
      </c>
      <c r="B19" s="512" t="s">
        <v>794</v>
      </c>
      <c r="C19" s="412">
        <v>93</v>
      </c>
      <c r="D19" s="412"/>
      <c r="E19" s="412"/>
      <c r="F19" s="412">
        <v>133</v>
      </c>
      <c r="G19" s="412"/>
      <c r="H19" s="412"/>
      <c r="I19" s="411">
        <f>F19+G19-H19</f>
        <v>133</v>
      </c>
      <c r="J19" s="247"/>
      <c r="K19" s="247"/>
      <c r="L19" s="247"/>
      <c r="M19" s="247"/>
      <c r="N19" s="247"/>
      <c r="O19" s="247"/>
      <c r="P19" s="247"/>
    </row>
    <row r="20" spans="1:16">
      <c r="A20" s="46" t="s">
        <v>795</v>
      </c>
      <c r="B20" s="512" t="s">
        <v>796</v>
      </c>
      <c r="C20" s="412"/>
      <c r="D20" s="412"/>
      <c r="E20" s="412"/>
      <c r="F20" s="412"/>
      <c r="G20" s="412"/>
      <c r="H20" s="412"/>
      <c r="I20" s="411">
        <f t="shared" si="0"/>
        <v>0</v>
      </c>
      <c r="J20" s="247"/>
      <c r="K20" s="247"/>
      <c r="L20" s="247"/>
      <c r="M20" s="247"/>
      <c r="N20" s="247"/>
      <c r="O20" s="247"/>
      <c r="P20" s="247"/>
    </row>
    <row r="21" spans="1:16">
      <c r="A21" s="46" t="s">
        <v>797</v>
      </c>
      <c r="B21" s="512" t="s">
        <v>798</v>
      </c>
      <c r="C21" s="412"/>
      <c r="D21" s="412"/>
      <c r="E21" s="412"/>
      <c r="F21" s="412"/>
      <c r="G21" s="412"/>
      <c r="H21" s="412"/>
      <c r="I21" s="411">
        <f t="shared" si="0"/>
        <v>0</v>
      </c>
      <c r="J21" s="247"/>
      <c r="K21" s="247"/>
      <c r="L21" s="247"/>
      <c r="M21" s="247"/>
      <c r="N21" s="247"/>
      <c r="O21" s="247"/>
      <c r="P21" s="247"/>
    </row>
    <row r="22" spans="1:16">
      <c r="A22" s="46" t="s">
        <v>799</v>
      </c>
      <c r="B22" s="512" t="s">
        <v>800</v>
      </c>
      <c r="C22" s="412"/>
      <c r="D22" s="412"/>
      <c r="E22" s="412"/>
      <c r="F22" s="414"/>
      <c r="G22" s="412"/>
      <c r="H22" s="412"/>
      <c r="I22" s="411">
        <f t="shared" si="0"/>
        <v>0</v>
      </c>
      <c r="J22" s="247"/>
      <c r="K22" s="247"/>
      <c r="L22" s="247"/>
      <c r="M22" s="247"/>
      <c r="N22" s="247"/>
      <c r="O22" s="247"/>
      <c r="P22" s="247"/>
    </row>
    <row r="23" spans="1:16">
      <c r="A23" s="46" t="s">
        <v>801</v>
      </c>
      <c r="B23" s="512" t="s">
        <v>802</v>
      </c>
      <c r="C23" s="412"/>
      <c r="D23" s="412"/>
      <c r="E23" s="412"/>
      <c r="F23" s="412"/>
      <c r="G23" s="412"/>
      <c r="H23" s="412"/>
      <c r="I23" s="411">
        <f t="shared" si="0"/>
        <v>0</v>
      </c>
      <c r="J23" s="247"/>
      <c r="K23" s="247"/>
      <c r="L23" s="247"/>
      <c r="M23" s="247"/>
      <c r="N23" s="247"/>
      <c r="O23" s="247"/>
      <c r="P23" s="247"/>
    </row>
    <row r="24" spans="1:16">
      <c r="A24" s="46" t="s">
        <v>803</v>
      </c>
      <c r="B24" s="512" t="s">
        <v>804</v>
      </c>
      <c r="C24" s="412"/>
      <c r="D24" s="412"/>
      <c r="E24" s="412"/>
      <c r="F24" s="412"/>
      <c r="G24" s="412"/>
      <c r="H24" s="412"/>
      <c r="I24" s="411">
        <f t="shared" si="0"/>
        <v>0</v>
      </c>
      <c r="J24" s="247"/>
      <c r="K24" s="247"/>
      <c r="L24" s="247"/>
      <c r="M24" s="247"/>
      <c r="N24" s="247"/>
      <c r="O24" s="247"/>
      <c r="P24" s="247"/>
    </row>
    <row r="25" spans="1:16">
      <c r="A25" s="51" t="s">
        <v>805</v>
      </c>
      <c r="B25" s="512" t="s">
        <v>806</v>
      </c>
      <c r="C25" s="412"/>
      <c r="D25" s="412"/>
      <c r="E25" s="412"/>
      <c r="F25" s="412"/>
      <c r="G25" s="412"/>
      <c r="H25" s="412"/>
      <c r="I25" s="411">
        <f t="shared" si="0"/>
        <v>0</v>
      </c>
      <c r="J25" s="247"/>
      <c r="K25" s="247"/>
      <c r="L25" s="247"/>
      <c r="M25" s="247"/>
      <c r="N25" s="247"/>
      <c r="O25" s="247"/>
      <c r="P25" s="247"/>
    </row>
    <row r="26" spans="1:16">
      <c r="A26" s="50" t="s">
        <v>575</v>
      </c>
      <c r="B26" s="513" t="s">
        <v>807</v>
      </c>
      <c r="C26" s="411">
        <f>SUM(C19:C25)</f>
        <v>93</v>
      </c>
      <c r="D26" s="411">
        <f t="shared" ref="D26:H26" si="2">SUM(D19:D25)</f>
        <v>0</v>
      </c>
      <c r="E26" s="411">
        <f t="shared" si="2"/>
        <v>0</v>
      </c>
      <c r="F26" s="411">
        <f>SUM(F19:F25)</f>
        <v>133</v>
      </c>
      <c r="G26" s="411">
        <f t="shared" si="2"/>
        <v>0</v>
      </c>
      <c r="H26" s="411">
        <f t="shared" si="2"/>
        <v>0</v>
      </c>
      <c r="I26" s="411">
        <f>F26+G26-H26</f>
        <v>133</v>
      </c>
      <c r="J26" s="247"/>
      <c r="K26" s="247"/>
      <c r="L26" s="247"/>
      <c r="M26" s="247"/>
      <c r="N26" s="247"/>
      <c r="O26" s="247"/>
      <c r="P26" s="247"/>
    </row>
    <row r="27" spans="1:16" s="383" customFormat="1">
      <c r="A27" s="386" t="s">
        <v>895</v>
      </c>
      <c r="B27" s="384"/>
      <c r="C27" s="384"/>
      <c r="D27" s="385"/>
      <c r="E27" s="385"/>
      <c r="F27" s="385"/>
      <c r="G27" s="385"/>
      <c r="H27" s="385"/>
      <c r="I27" s="385"/>
    </row>
    <row r="28" spans="1:16" ht="15" customHeight="1">
      <c r="A28" s="387" t="str">
        <f>'справка №1-БАЛАНС'!A95</f>
        <v>Дата на съставяне: 26.01.2024</v>
      </c>
      <c r="B28" s="621"/>
      <c r="C28" s="621"/>
      <c r="D28" s="298"/>
      <c r="E28" s="620"/>
      <c r="F28" s="620"/>
      <c r="G28" s="620"/>
      <c r="H28" s="299"/>
      <c r="I28" s="620"/>
      <c r="J28" s="620"/>
    </row>
    <row r="29" spans="1:16">
      <c r="A29" s="144"/>
      <c r="B29" s="167"/>
      <c r="C29" s="144"/>
      <c r="D29" s="248"/>
      <c r="E29" s="248"/>
      <c r="F29" s="248"/>
      <c r="G29" s="248"/>
      <c r="H29" s="248"/>
      <c r="I29" s="248"/>
    </row>
    <row r="30" spans="1:16">
      <c r="A30" s="381" t="s">
        <v>893</v>
      </c>
      <c r="B30" s="11"/>
      <c r="C30" s="11"/>
      <c r="D30" s="380" t="s">
        <v>898</v>
      </c>
      <c r="E30" s="202"/>
      <c r="F30" s="202"/>
      <c r="G30" s="380" t="s">
        <v>898</v>
      </c>
      <c r="H30" s="202"/>
      <c r="I30" s="1"/>
      <c r="J30" s="1"/>
      <c r="K30" s="11"/>
      <c r="L30" s="362"/>
    </row>
    <row r="31" spans="1:16">
      <c r="A31" s="142"/>
      <c r="B31" s="343" t="s">
        <v>894</v>
      </c>
      <c r="C31" s="343"/>
      <c r="D31" s="362"/>
      <c r="E31" s="343" t="s">
        <v>891</v>
      </c>
      <c r="F31" s="343"/>
      <c r="G31" s="362"/>
      <c r="H31" s="343" t="s">
        <v>892</v>
      </c>
      <c r="I31" s="1"/>
      <c r="J31" s="1"/>
      <c r="K31" s="143"/>
      <c r="L31" s="302"/>
    </row>
    <row r="32" spans="1:16">
      <c r="A32" s="144"/>
      <c r="B32" s="167"/>
      <c r="C32" s="144"/>
      <c r="D32" s="248"/>
      <c r="E32" s="248"/>
      <c r="F32" s="248"/>
      <c r="G32" s="248"/>
      <c r="H32" s="248"/>
      <c r="I32" s="248"/>
    </row>
    <row r="33" spans="4:9">
      <c r="D33" s="247"/>
      <c r="E33" s="247"/>
      <c r="F33" s="247"/>
      <c r="G33" s="247"/>
      <c r="H33" s="247"/>
      <c r="I33" s="247"/>
    </row>
    <row r="34" spans="4:9">
      <c r="D34" s="247"/>
      <c r="E34" s="247"/>
      <c r="F34" s="247"/>
      <c r="G34" s="247"/>
      <c r="H34" s="247"/>
      <c r="I34" s="247"/>
    </row>
    <row r="35" spans="4:9">
      <c r="D35" s="247"/>
      <c r="E35" s="247"/>
      <c r="F35" s="247"/>
      <c r="G35" s="247"/>
      <c r="H35" s="247"/>
      <c r="I35" s="247"/>
    </row>
    <row r="36" spans="4:9">
      <c r="D36" s="247"/>
      <c r="E36" s="247"/>
      <c r="F36" s="247"/>
      <c r="G36" s="247"/>
      <c r="H36" s="247"/>
      <c r="I36" s="247"/>
    </row>
    <row r="37" spans="4:9">
      <c r="D37" s="247"/>
      <c r="E37" s="247"/>
      <c r="F37" s="247"/>
      <c r="G37" s="247"/>
      <c r="H37" s="247"/>
      <c r="I37" s="247"/>
    </row>
    <row r="38" spans="4:9">
      <c r="D38" s="247"/>
      <c r="E38" s="247"/>
      <c r="F38" s="247"/>
      <c r="G38" s="247"/>
      <c r="H38" s="247"/>
      <c r="I38" s="247"/>
    </row>
    <row r="39" spans="4:9">
      <c r="D39" s="247"/>
      <c r="E39" s="247"/>
      <c r="F39" s="247"/>
      <c r="G39" s="247"/>
      <c r="H39" s="247"/>
      <c r="I39" s="247"/>
    </row>
    <row r="40" spans="4:9">
      <c r="D40" s="247"/>
      <c r="E40" s="247"/>
      <c r="F40" s="247"/>
      <c r="G40" s="247"/>
      <c r="H40" s="247"/>
      <c r="I40" s="247"/>
    </row>
    <row r="41" spans="4:9">
      <c r="D41" s="247"/>
      <c r="E41" s="247"/>
      <c r="F41" s="247"/>
      <c r="G41" s="247"/>
      <c r="H41" s="247"/>
      <c r="I41" s="247"/>
    </row>
    <row r="42" spans="4:9">
      <c r="D42" s="247"/>
      <c r="E42" s="247"/>
      <c r="F42" s="247"/>
      <c r="G42" s="247"/>
      <c r="H42" s="247"/>
      <c r="I42" s="247"/>
    </row>
    <row r="43" spans="4:9">
      <c r="D43" s="247"/>
      <c r="E43" s="247"/>
      <c r="F43" s="247"/>
      <c r="G43" s="247"/>
      <c r="H43" s="247"/>
      <c r="I43" s="247"/>
    </row>
    <row r="44" spans="4:9">
      <c r="D44" s="247"/>
      <c r="E44" s="247"/>
      <c r="F44" s="247"/>
      <c r="G44" s="247"/>
      <c r="H44" s="247"/>
      <c r="I44" s="247"/>
    </row>
    <row r="45" spans="4:9">
      <c r="D45" s="247"/>
      <c r="E45" s="247"/>
      <c r="F45" s="247"/>
      <c r="G45" s="247"/>
      <c r="H45" s="247"/>
      <c r="I45" s="247"/>
    </row>
    <row r="46" spans="4:9">
      <c r="D46" s="247"/>
      <c r="E46" s="247"/>
      <c r="F46" s="247"/>
      <c r="G46" s="247"/>
      <c r="H46" s="247"/>
      <c r="I46" s="247"/>
    </row>
    <row r="47" spans="4:9">
      <c r="D47" s="247"/>
      <c r="E47" s="247"/>
      <c r="F47" s="247"/>
      <c r="G47" s="247"/>
      <c r="H47" s="247"/>
      <c r="I47" s="247"/>
    </row>
    <row r="48" spans="4:9">
      <c r="D48" s="247"/>
      <c r="E48" s="247"/>
      <c r="F48" s="247"/>
      <c r="G48" s="247"/>
      <c r="H48" s="247"/>
      <c r="I48" s="247"/>
    </row>
    <row r="49" spans="4:9">
      <c r="D49" s="247"/>
      <c r="E49" s="247"/>
      <c r="F49" s="247"/>
      <c r="G49" s="247"/>
      <c r="H49" s="247"/>
      <c r="I49" s="247"/>
    </row>
    <row r="50" spans="4:9">
      <c r="D50" s="247"/>
      <c r="E50" s="247"/>
      <c r="F50" s="247"/>
      <c r="G50" s="247"/>
      <c r="H50" s="247"/>
      <c r="I50" s="247"/>
    </row>
    <row r="51" spans="4:9">
      <c r="D51" s="247"/>
      <c r="E51" s="247"/>
      <c r="F51" s="247"/>
      <c r="G51" s="247"/>
      <c r="H51" s="247"/>
      <c r="I51" s="247"/>
    </row>
    <row r="52" spans="4:9">
      <c r="D52" s="247"/>
      <c r="E52" s="247"/>
      <c r="F52" s="247"/>
      <c r="G52" s="247"/>
      <c r="H52" s="247"/>
      <c r="I52" s="247"/>
    </row>
    <row r="53" spans="4:9">
      <c r="D53" s="247"/>
      <c r="E53" s="247"/>
      <c r="F53" s="247"/>
      <c r="G53" s="247"/>
      <c r="H53" s="247"/>
      <c r="I53" s="247"/>
    </row>
    <row r="54" spans="4:9">
      <c r="D54" s="247"/>
      <c r="E54" s="247"/>
      <c r="F54" s="247"/>
      <c r="G54" s="247"/>
      <c r="H54" s="247"/>
      <c r="I54" s="247"/>
    </row>
    <row r="55" spans="4:9">
      <c r="D55" s="247"/>
      <c r="E55" s="247"/>
      <c r="F55" s="247"/>
      <c r="G55" s="247"/>
      <c r="H55" s="247"/>
      <c r="I55" s="247"/>
    </row>
    <row r="56" spans="4:9">
      <c r="D56" s="247"/>
      <c r="E56" s="247"/>
      <c r="F56" s="247"/>
      <c r="G56" s="247"/>
      <c r="H56" s="247"/>
      <c r="I56" s="247"/>
    </row>
    <row r="57" spans="4:9">
      <c r="D57" s="247"/>
      <c r="E57" s="247"/>
      <c r="F57" s="247"/>
      <c r="G57" s="247"/>
      <c r="H57" s="247"/>
      <c r="I57" s="247"/>
    </row>
    <row r="58" spans="4:9">
      <c r="D58" s="247"/>
      <c r="E58" s="247"/>
      <c r="F58" s="247"/>
      <c r="G58" s="247"/>
      <c r="H58" s="247"/>
      <c r="I58" s="247"/>
    </row>
    <row r="59" spans="4:9">
      <c r="D59" s="247"/>
      <c r="E59" s="247"/>
      <c r="F59" s="247"/>
      <c r="G59" s="247"/>
      <c r="H59" s="247"/>
      <c r="I59" s="247"/>
    </row>
    <row r="60" spans="4:9">
      <c r="D60" s="247"/>
      <c r="E60" s="247"/>
      <c r="F60" s="247"/>
      <c r="G60" s="247"/>
      <c r="H60" s="247"/>
      <c r="I60" s="247"/>
    </row>
    <row r="61" spans="4:9">
      <c r="D61" s="247"/>
      <c r="E61" s="247"/>
      <c r="F61" s="247"/>
      <c r="G61" s="247"/>
      <c r="H61" s="247"/>
      <c r="I61" s="247"/>
    </row>
    <row r="62" spans="4:9">
      <c r="D62" s="247"/>
      <c r="E62" s="247"/>
      <c r="F62" s="247"/>
      <c r="G62" s="247"/>
      <c r="H62" s="247"/>
      <c r="I62" s="247"/>
    </row>
    <row r="63" spans="4:9">
      <c r="D63" s="247"/>
      <c r="E63" s="247"/>
      <c r="F63" s="247"/>
      <c r="G63" s="247"/>
      <c r="H63" s="247"/>
      <c r="I63" s="247"/>
    </row>
    <row r="64" spans="4:9">
      <c r="D64" s="247"/>
      <c r="E64" s="247"/>
      <c r="F64" s="247"/>
      <c r="G64" s="247"/>
      <c r="H64" s="247"/>
      <c r="I64" s="247"/>
    </row>
    <row r="65" spans="4:9">
      <c r="D65" s="247"/>
      <c r="E65" s="247"/>
      <c r="F65" s="247"/>
      <c r="G65" s="247"/>
      <c r="H65" s="247"/>
      <c r="I65" s="247"/>
    </row>
    <row r="66" spans="4:9">
      <c r="D66" s="247"/>
      <c r="E66" s="247"/>
      <c r="F66" s="247"/>
      <c r="G66" s="247"/>
      <c r="H66" s="247"/>
      <c r="I66" s="247"/>
    </row>
    <row r="67" spans="4:9">
      <c r="D67" s="247"/>
      <c r="E67" s="247"/>
      <c r="F67" s="247"/>
      <c r="G67" s="247"/>
      <c r="H67" s="247"/>
      <c r="I67" s="247"/>
    </row>
    <row r="68" spans="4:9">
      <c r="D68" s="247"/>
      <c r="E68" s="247"/>
      <c r="F68" s="247"/>
      <c r="G68" s="247"/>
      <c r="H68" s="247"/>
      <c r="I68" s="247"/>
    </row>
    <row r="69" spans="4:9">
      <c r="D69" s="247"/>
      <c r="E69" s="247"/>
      <c r="F69" s="247"/>
      <c r="G69" s="247"/>
      <c r="H69" s="247"/>
      <c r="I69" s="247"/>
    </row>
    <row r="70" spans="4:9">
      <c r="D70" s="247"/>
      <c r="E70" s="247"/>
      <c r="F70" s="247"/>
      <c r="G70" s="247"/>
      <c r="H70" s="247"/>
      <c r="I70" s="247"/>
    </row>
    <row r="71" spans="4:9">
      <c r="D71" s="247"/>
      <c r="E71" s="247"/>
      <c r="F71" s="247"/>
      <c r="G71" s="247"/>
      <c r="H71" s="247"/>
      <c r="I71" s="247"/>
    </row>
    <row r="72" spans="4:9">
      <c r="D72" s="247"/>
      <c r="E72" s="247"/>
      <c r="F72" s="247"/>
      <c r="G72" s="247"/>
      <c r="H72" s="247"/>
      <c r="I72" s="247"/>
    </row>
    <row r="73" spans="4:9">
      <c r="D73" s="247"/>
      <c r="E73" s="247"/>
      <c r="F73" s="247"/>
      <c r="G73" s="247"/>
      <c r="H73" s="247"/>
      <c r="I73" s="247"/>
    </row>
    <row r="74" spans="4:9">
      <c r="D74" s="247"/>
      <c r="E74" s="247"/>
      <c r="F74" s="247"/>
      <c r="G74" s="247"/>
      <c r="H74" s="247"/>
      <c r="I74" s="247"/>
    </row>
    <row r="75" spans="4:9">
      <c r="D75" s="247"/>
      <c r="E75" s="247"/>
      <c r="F75" s="247"/>
      <c r="G75" s="247"/>
      <c r="H75" s="247"/>
      <c r="I75" s="247"/>
    </row>
    <row r="76" spans="4:9">
      <c r="D76" s="247"/>
      <c r="E76" s="247"/>
      <c r="F76" s="247"/>
      <c r="G76" s="247"/>
      <c r="H76" s="247"/>
      <c r="I76" s="247"/>
    </row>
    <row r="77" spans="4:9">
      <c r="D77" s="247"/>
      <c r="E77" s="247"/>
      <c r="F77" s="247"/>
      <c r="G77" s="247"/>
      <c r="H77" s="247"/>
      <c r="I77" s="247"/>
    </row>
    <row r="78" spans="4:9">
      <c r="D78" s="247"/>
      <c r="E78" s="247"/>
      <c r="F78" s="247"/>
      <c r="G78" s="247"/>
      <c r="H78" s="247"/>
      <c r="I78" s="247"/>
    </row>
    <row r="79" spans="4:9">
      <c r="D79" s="247"/>
      <c r="E79" s="247"/>
      <c r="F79" s="247"/>
      <c r="G79" s="247"/>
      <c r="H79" s="247"/>
      <c r="I79" s="247"/>
    </row>
    <row r="80" spans="4:9">
      <c r="D80" s="247"/>
      <c r="E80" s="247"/>
      <c r="F80" s="247"/>
      <c r="G80" s="247"/>
      <c r="H80" s="247"/>
      <c r="I80" s="247"/>
    </row>
    <row r="81" spans="4:9">
      <c r="D81" s="247"/>
      <c r="E81" s="247"/>
      <c r="F81" s="247"/>
      <c r="G81" s="247"/>
      <c r="H81" s="247"/>
      <c r="I81" s="247"/>
    </row>
    <row r="82" spans="4:9">
      <c r="D82" s="247"/>
      <c r="E82" s="247"/>
      <c r="F82" s="247"/>
      <c r="G82" s="247"/>
      <c r="H82" s="247"/>
      <c r="I82" s="247"/>
    </row>
    <row r="83" spans="4:9">
      <c r="D83" s="247"/>
      <c r="E83" s="247"/>
      <c r="F83" s="247"/>
      <c r="G83" s="247"/>
      <c r="H83" s="247"/>
      <c r="I83" s="247"/>
    </row>
    <row r="84" spans="4:9">
      <c r="D84" s="247"/>
      <c r="E84" s="247"/>
      <c r="F84" s="247"/>
      <c r="G84" s="247"/>
      <c r="H84" s="247"/>
      <c r="I84" s="247"/>
    </row>
    <row r="85" spans="4:9">
      <c r="D85" s="247"/>
      <c r="E85" s="247"/>
      <c r="F85" s="247"/>
      <c r="G85" s="247"/>
      <c r="H85" s="247"/>
      <c r="I85" s="247"/>
    </row>
    <row r="86" spans="4:9">
      <c r="D86" s="247"/>
      <c r="E86" s="247"/>
      <c r="F86" s="247"/>
      <c r="G86" s="247"/>
      <c r="H86" s="247"/>
      <c r="I86" s="247"/>
    </row>
    <row r="87" spans="4:9">
      <c r="D87" s="247"/>
      <c r="E87" s="247"/>
      <c r="F87" s="247"/>
      <c r="G87" s="247"/>
      <c r="H87" s="247"/>
      <c r="I87" s="247"/>
    </row>
    <row r="88" spans="4:9">
      <c r="D88" s="247"/>
      <c r="E88" s="247"/>
      <c r="F88" s="247"/>
      <c r="G88" s="247"/>
      <c r="H88" s="247"/>
      <c r="I88" s="247"/>
    </row>
    <row r="89" spans="4:9">
      <c r="D89" s="247"/>
      <c r="E89" s="247"/>
      <c r="F89" s="247"/>
      <c r="G89" s="247"/>
      <c r="H89" s="247"/>
      <c r="I89" s="247"/>
    </row>
    <row r="90" spans="4:9">
      <c r="D90" s="247"/>
      <c r="E90" s="247"/>
      <c r="F90" s="247"/>
      <c r="G90" s="247"/>
      <c r="H90" s="247"/>
      <c r="I90" s="247"/>
    </row>
    <row r="91" spans="4:9">
      <c r="D91" s="247"/>
      <c r="E91" s="247"/>
      <c r="F91" s="247"/>
      <c r="G91" s="247"/>
      <c r="H91" s="247"/>
      <c r="I91" s="247"/>
    </row>
    <row r="92" spans="4:9">
      <c r="D92" s="247"/>
      <c r="E92" s="247"/>
      <c r="F92" s="247"/>
      <c r="G92" s="247"/>
      <c r="H92" s="247"/>
      <c r="I92" s="247"/>
    </row>
    <row r="93" spans="4:9">
      <c r="D93" s="247"/>
      <c r="E93" s="247"/>
      <c r="F93" s="247"/>
      <c r="G93" s="247"/>
      <c r="H93" s="247"/>
      <c r="I93" s="247"/>
    </row>
    <row r="94" spans="4:9">
      <c r="D94" s="247"/>
      <c r="E94" s="247"/>
      <c r="F94" s="247"/>
      <c r="G94" s="247"/>
      <c r="H94" s="247"/>
      <c r="I94" s="247"/>
    </row>
    <row r="95" spans="4:9">
      <c r="D95" s="247"/>
      <c r="E95" s="247"/>
      <c r="F95" s="247"/>
      <c r="G95" s="247"/>
      <c r="H95" s="247"/>
      <c r="I95" s="247"/>
    </row>
    <row r="96" spans="4:9">
      <c r="D96" s="247"/>
      <c r="E96" s="247"/>
      <c r="F96" s="247"/>
      <c r="G96" s="247"/>
      <c r="H96" s="247"/>
      <c r="I96" s="247"/>
    </row>
    <row r="97" spans="4:9">
      <c r="D97" s="247"/>
      <c r="E97" s="247"/>
      <c r="F97" s="247"/>
      <c r="G97" s="247"/>
      <c r="H97" s="247"/>
      <c r="I97" s="247"/>
    </row>
    <row r="98" spans="4:9">
      <c r="D98" s="247"/>
      <c r="E98" s="247"/>
      <c r="F98" s="247"/>
      <c r="G98" s="247"/>
      <c r="H98" s="247"/>
      <c r="I98" s="247"/>
    </row>
    <row r="99" spans="4:9">
      <c r="D99" s="247"/>
      <c r="E99" s="247"/>
      <c r="F99" s="247"/>
      <c r="G99" s="247"/>
      <c r="H99" s="247"/>
      <c r="I99" s="247"/>
    </row>
    <row r="100" spans="4:9">
      <c r="D100" s="247"/>
      <c r="E100" s="247"/>
      <c r="F100" s="247"/>
      <c r="G100" s="247"/>
      <c r="H100" s="247"/>
      <c r="I100" s="247"/>
    </row>
    <row r="101" spans="4:9">
      <c r="D101" s="247"/>
      <c r="E101" s="247"/>
      <c r="F101" s="247"/>
      <c r="G101" s="247"/>
      <c r="H101" s="247"/>
      <c r="I101" s="247"/>
    </row>
    <row r="102" spans="4:9">
      <c r="D102" s="247"/>
      <c r="E102" s="247"/>
      <c r="F102" s="247"/>
      <c r="G102" s="247"/>
      <c r="H102" s="247"/>
      <c r="I102" s="247"/>
    </row>
    <row r="103" spans="4:9">
      <c r="D103" s="247"/>
      <c r="E103" s="247"/>
      <c r="F103" s="247"/>
      <c r="G103" s="247"/>
      <c r="H103" s="247"/>
      <c r="I103" s="247"/>
    </row>
    <row r="104" spans="4:9">
      <c r="D104" s="247"/>
      <c r="E104" s="247"/>
      <c r="F104" s="247"/>
      <c r="G104" s="247"/>
      <c r="H104" s="247"/>
      <c r="I104" s="247"/>
    </row>
    <row r="105" spans="4:9">
      <c r="D105" s="247"/>
      <c r="E105" s="247"/>
      <c r="F105" s="247"/>
      <c r="G105" s="247"/>
      <c r="H105" s="247"/>
      <c r="I105" s="247"/>
    </row>
    <row r="106" spans="4:9">
      <c r="D106" s="247"/>
      <c r="E106" s="247"/>
      <c r="F106" s="247"/>
      <c r="G106" s="247"/>
      <c r="H106" s="247"/>
      <c r="I106" s="247"/>
    </row>
    <row r="107" spans="4:9">
      <c r="D107" s="247"/>
      <c r="E107" s="247"/>
      <c r="F107" s="247"/>
      <c r="G107" s="247"/>
      <c r="H107" s="247"/>
      <c r="I107" s="247"/>
    </row>
    <row r="108" spans="4:9">
      <c r="D108" s="247"/>
      <c r="E108" s="247"/>
      <c r="F108" s="247"/>
      <c r="G108" s="247"/>
      <c r="H108" s="247"/>
      <c r="I108" s="247"/>
    </row>
    <row r="109" spans="4:9">
      <c r="D109" s="247"/>
      <c r="E109" s="247"/>
      <c r="F109" s="247"/>
      <c r="G109" s="247"/>
      <c r="H109" s="247"/>
      <c r="I109" s="247"/>
    </row>
    <row r="110" spans="4:9">
      <c r="D110" s="247"/>
      <c r="E110" s="247"/>
      <c r="F110" s="247"/>
      <c r="G110" s="247"/>
      <c r="H110" s="247"/>
      <c r="I110" s="247"/>
    </row>
    <row r="111" spans="4:9">
      <c r="D111" s="247"/>
      <c r="E111" s="247"/>
      <c r="F111" s="247"/>
      <c r="G111" s="247"/>
      <c r="H111" s="247"/>
      <c r="I111" s="247"/>
    </row>
    <row r="112" spans="4:9">
      <c r="D112" s="247"/>
      <c r="E112" s="247"/>
      <c r="F112" s="247"/>
      <c r="G112" s="247"/>
      <c r="H112" s="247"/>
      <c r="I112" s="247"/>
    </row>
    <row r="113" spans="4:9">
      <c r="D113" s="247"/>
      <c r="E113" s="247"/>
      <c r="F113" s="247"/>
      <c r="G113" s="247"/>
      <c r="H113" s="247"/>
      <c r="I113" s="247"/>
    </row>
    <row r="114" spans="4:9">
      <c r="D114" s="247"/>
      <c r="E114" s="247"/>
      <c r="F114" s="247"/>
      <c r="G114" s="247"/>
      <c r="H114" s="247"/>
      <c r="I114" s="247"/>
    </row>
    <row r="115" spans="4:9">
      <c r="D115" s="247"/>
      <c r="E115" s="247"/>
      <c r="F115" s="247"/>
      <c r="G115" s="247"/>
      <c r="H115" s="247"/>
      <c r="I115" s="247"/>
    </row>
    <row r="116" spans="4:9">
      <c r="D116" s="247"/>
      <c r="E116" s="247"/>
      <c r="F116" s="247"/>
      <c r="G116" s="247"/>
      <c r="H116" s="247"/>
      <c r="I116" s="247"/>
    </row>
    <row r="117" spans="4:9">
      <c r="D117" s="247"/>
      <c r="E117" s="247"/>
      <c r="F117" s="247"/>
      <c r="G117" s="247"/>
      <c r="H117" s="247"/>
      <c r="I117" s="247"/>
    </row>
    <row r="118" spans="4:9">
      <c r="D118" s="247"/>
      <c r="E118" s="247"/>
      <c r="F118" s="247"/>
      <c r="G118" s="247"/>
      <c r="H118" s="247"/>
      <c r="I118" s="247"/>
    </row>
    <row r="119" spans="4:9">
      <c r="D119" s="247"/>
      <c r="E119" s="247"/>
      <c r="F119" s="247"/>
      <c r="G119" s="247"/>
      <c r="H119" s="247"/>
      <c r="I119" s="247"/>
    </row>
    <row r="120" spans="4:9">
      <c r="D120" s="247"/>
      <c r="E120" s="247"/>
      <c r="F120" s="247"/>
      <c r="G120" s="247"/>
      <c r="H120" s="247"/>
      <c r="I120" s="247"/>
    </row>
    <row r="121" spans="4:9">
      <c r="D121" s="247"/>
      <c r="E121" s="247"/>
      <c r="F121" s="247"/>
      <c r="G121" s="247"/>
      <c r="H121" s="247"/>
      <c r="I121" s="247"/>
    </row>
    <row r="122" spans="4:9">
      <c r="D122" s="247"/>
      <c r="E122" s="247"/>
      <c r="F122" s="247"/>
      <c r="G122" s="247"/>
      <c r="H122" s="247"/>
      <c r="I122" s="247"/>
    </row>
    <row r="123" spans="4:9">
      <c r="D123" s="247"/>
      <c r="E123" s="247"/>
      <c r="F123" s="247"/>
      <c r="G123" s="247"/>
      <c r="H123" s="247"/>
      <c r="I123" s="247"/>
    </row>
    <row r="124" spans="4:9">
      <c r="D124" s="247"/>
      <c r="E124" s="247"/>
      <c r="F124" s="247"/>
      <c r="G124" s="247"/>
      <c r="H124" s="247"/>
      <c r="I124" s="247"/>
    </row>
    <row r="125" spans="4:9">
      <c r="D125" s="247"/>
      <c r="E125" s="247"/>
      <c r="F125" s="247"/>
      <c r="G125" s="247"/>
      <c r="H125" s="247"/>
      <c r="I125" s="247"/>
    </row>
    <row r="126" spans="4:9">
      <c r="D126" s="247"/>
      <c r="E126" s="247"/>
      <c r="F126" s="247"/>
      <c r="G126" s="247"/>
      <c r="H126" s="247"/>
      <c r="I126" s="247"/>
    </row>
    <row r="127" spans="4:9">
      <c r="D127" s="247"/>
      <c r="E127" s="247"/>
      <c r="F127" s="247"/>
      <c r="G127" s="247"/>
      <c r="H127" s="247"/>
      <c r="I127" s="247"/>
    </row>
    <row r="128" spans="4:9">
      <c r="D128" s="247"/>
      <c r="E128" s="247"/>
      <c r="F128" s="247"/>
      <c r="G128" s="247"/>
      <c r="H128" s="247"/>
      <c r="I128" s="247"/>
    </row>
    <row r="129" spans="4:9">
      <c r="D129" s="247"/>
      <c r="E129" s="247"/>
      <c r="F129" s="247"/>
      <c r="G129" s="247"/>
      <c r="H129" s="247"/>
      <c r="I129" s="247"/>
    </row>
    <row r="130" spans="4:9">
      <c r="D130" s="247"/>
      <c r="E130" s="247"/>
      <c r="F130" s="247"/>
      <c r="G130" s="247"/>
      <c r="H130" s="247"/>
      <c r="I130" s="247"/>
    </row>
    <row r="131" spans="4:9">
      <c r="D131" s="247"/>
      <c r="E131" s="247"/>
      <c r="F131" s="247"/>
      <c r="G131" s="247"/>
      <c r="H131" s="247"/>
      <c r="I131" s="247"/>
    </row>
    <row r="132" spans="4:9">
      <c r="D132" s="247"/>
      <c r="E132" s="247"/>
      <c r="F132" s="247"/>
      <c r="G132" s="247"/>
      <c r="H132" s="247"/>
      <c r="I132" s="247"/>
    </row>
    <row r="133" spans="4:9">
      <c r="D133" s="247"/>
      <c r="E133" s="247"/>
      <c r="F133" s="247"/>
      <c r="G133" s="247"/>
      <c r="H133" s="247"/>
      <c r="I133" s="247"/>
    </row>
    <row r="134" spans="4:9">
      <c r="D134" s="247"/>
      <c r="E134" s="247"/>
      <c r="F134" s="247"/>
      <c r="G134" s="247"/>
      <c r="H134" s="247"/>
      <c r="I134" s="247"/>
    </row>
    <row r="135" spans="4:9">
      <c r="D135" s="247"/>
      <c r="E135" s="247"/>
      <c r="F135" s="247"/>
      <c r="G135" s="247"/>
      <c r="H135" s="247"/>
      <c r="I135" s="247"/>
    </row>
    <row r="136" spans="4:9">
      <c r="D136" s="247"/>
      <c r="E136" s="247"/>
      <c r="F136" s="247"/>
      <c r="G136" s="247"/>
      <c r="H136" s="247"/>
      <c r="I136" s="247"/>
    </row>
    <row r="137" spans="4:9">
      <c r="D137" s="247"/>
      <c r="E137" s="247"/>
      <c r="F137" s="247"/>
      <c r="G137" s="247"/>
      <c r="H137" s="247"/>
      <c r="I137" s="247"/>
    </row>
    <row r="138" spans="4:9">
      <c r="D138" s="247"/>
      <c r="E138" s="247"/>
      <c r="F138" s="247"/>
      <c r="G138" s="247"/>
      <c r="H138" s="247"/>
      <c r="I138" s="247"/>
    </row>
    <row r="139" spans="4:9">
      <c r="D139" s="247"/>
      <c r="E139" s="247"/>
      <c r="F139" s="247"/>
      <c r="G139" s="247"/>
      <c r="H139" s="247"/>
      <c r="I139" s="247"/>
    </row>
    <row r="140" spans="4:9">
      <c r="D140" s="247"/>
      <c r="E140" s="247"/>
      <c r="F140" s="247"/>
      <c r="G140" s="247"/>
      <c r="H140" s="247"/>
      <c r="I140" s="247"/>
    </row>
    <row r="141" spans="4:9">
      <c r="D141" s="247"/>
      <c r="E141" s="247"/>
      <c r="F141" s="247"/>
      <c r="G141" s="247"/>
      <c r="H141" s="247"/>
      <c r="I141" s="247"/>
    </row>
    <row r="142" spans="4:9">
      <c r="D142" s="247"/>
      <c r="E142" s="247"/>
      <c r="F142" s="247"/>
      <c r="G142" s="247"/>
      <c r="H142" s="247"/>
      <c r="I142" s="247"/>
    </row>
    <row r="143" spans="4:9">
      <c r="D143" s="247"/>
      <c r="E143" s="247"/>
      <c r="F143" s="247"/>
      <c r="G143" s="247"/>
      <c r="H143" s="247"/>
      <c r="I143" s="247"/>
    </row>
    <row r="144" spans="4:9">
      <c r="D144" s="247"/>
      <c r="E144" s="247"/>
      <c r="F144" s="247"/>
      <c r="G144" s="247"/>
      <c r="H144" s="247"/>
      <c r="I144" s="247"/>
    </row>
    <row r="145" spans="4:9">
      <c r="D145" s="247"/>
      <c r="E145" s="247"/>
      <c r="F145" s="247"/>
      <c r="G145" s="247"/>
      <c r="H145" s="247"/>
      <c r="I145" s="247"/>
    </row>
    <row r="146" spans="4:9">
      <c r="D146" s="247"/>
      <c r="E146" s="247"/>
      <c r="F146" s="247"/>
      <c r="G146" s="247"/>
      <c r="H146" s="247"/>
      <c r="I146" s="247"/>
    </row>
    <row r="147" spans="4:9">
      <c r="D147" s="247"/>
      <c r="E147" s="247"/>
      <c r="F147" s="247"/>
      <c r="G147" s="247"/>
      <c r="H147" s="247"/>
      <c r="I147" s="247"/>
    </row>
    <row r="148" spans="4:9">
      <c r="D148" s="247"/>
      <c r="E148" s="247"/>
      <c r="F148" s="247"/>
      <c r="G148" s="247"/>
      <c r="H148" s="247"/>
      <c r="I148" s="247"/>
    </row>
    <row r="149" spans="4:9">
      <c r="D149" s="247"/>
      <c r="E149" s="247"/>
      <c r="F149" s="247"/>
      <c r="G149" s="247"/>
      <c r="H149" s="247"/>
      <c r="I149" s="247"/>
    </row>
    <row r="150" spans="4:9">
      <c r="D150" s="247"/>
      <c r="E150" s="247"/>
      <c r="F150" s="247"/>
      <c r="G150" s="247"/>
      <c r="H150" s="247"/>
      <c r="I150" s="247"/>
    </row>
    <row r="151" spans="4:9">
      <c r="D151" s="247"/>
      <c r="E151" s="247"/>
      <c r="F151" s="247"/>
      <c r="G151" s="247"/>
      <c r="H151" s="247"/>
      <c r="I151" s="247"/>
    </row>
    <row r="152" spans="4:9">
      <c r="D152" s="247"/>
      <c r="E152" s="247"/>
      <c r="F152" s="247"/>
      <c r="G152" s="247"/>
      <c r="H152" s="247"/>
      <c r="I152" s="247"/>
    </row>
    <row r="153" spans="4:9">
      <c r="D153" s="247"/>
      <c r="E153" s="247"/>
      <c r="F153" s="247"/>
      <c r="G153" s="247"/>
      <c r="H153" s="247"/>
      <c r="I153" s="247"/>
    </row>
    <row r="154" spans="4:9">
      <c r="D154" s="247"/>
      <c r="E154" s="247"/>
      <c r="F154" s="247"/>
      <c r="G154" s="247"/>
      <c r="H154" s="247"/>
      <c r="I154" s="247"/>
    </row>
    <row r="155" spans="4:9">
      <c r="D155" s="247"/>
      <c r="E155" s="247"/>
      <c r="F155" s="247"/>
      <c r="G155" s="247"/>
      <c r="H155" s="247"/>
      <c r="I155" s="247"/>
    </row>
    <row r="156" spans="4:9">
      <c r="D156" s="247"/>
      <c r="E156" s="247"/>
      <c r="F156" s="247"/>
      <c r="G156" s="247"/>
      <c r="H156" s="247"/>
      <c r="I156" s="247"/>
    </row>
    <row r="157" spans="4:9">
      <c r="D157" s="247"/>
      <c r="E157" s="247"/>
      <c r="F157" s="247"/>
      <c r="G157" s="247"/>
      <c r="H157" s="247"/>
      <c r="I157" s="247"/>
    </row>
    <row r="158" spans="4:9">
      <c r="D158" s="247"/>
      <c r="E158" s="247"/>
      <c r="F158" s="247"/>
      <c r="G158" s="247"/>
      <c r="H158" s="247"/>
      <c r="I158" s="247"/>
    </row>
    <row r="159" spans="4:9">
      <c r="D159" s="247"/>
      <c r="E159" s="247"/>
      <c r="F159" s="247"/>
      <c r="G159" s="247"/>
      <c r="H159" s="247"/>
      <c r="I159" s="247"/>
    </row>
    <row r="160" spans="4:9">
      <c r="D160" s="247"/>
      <c r="E160" s="247"/>
      <c r="F160" s="247"/>
      <c r="G160" s="247"/>
      <c r="H160" s="247"/>
      <c r="I160" s="247"/>
    </row>
    <row r="161" spans="4:9">
      <c r="D161" s="247"/>
      <c r="E161" s="247"/>
      <c r="F161" s="247"/>
      <c r="G161" s="247"/>
      <c r="H161" s="247"/>
      <c r="I161" s="247"/>
    </row>
    <row r="162" spans="4:9">
      <c r="D162" s="247"/>
      <c r="E162" s="247"/>
      <c r="F162" s="247"/>
      <c r="G162" s="247"/>
      <c r="H162" s="247"/>
      <c r="I162" s="247"/>
    </row>
    <row r="163" spans="4:9">
      <c r="D163" s="247"/>
      <c r="E163" s="247"/>
      <c r="F163" s="247"/>
      <c r="G163" s="247"/>
      <c r="H163" s="247"/>
      <c r="I163" s="247"/>
    </row>
    <row r="164" spans="4:9">
      <c r="D164" s="247"/>
      <c r="E164" s="247"/>
      <c r="F164" s="247"/>
      <c r="G164" s="247"/>
      <c r="H164" s="247"/>
      <c r="I164" s="247"/>
    </row>
    <row r="165" spans="4:9">
      <c r="D165" s="247"/>
      <c r="E165" s="247"/>
      <c r="F165" s="247"/>
      <c r="G165" s="247"/>
      <c r="H165" s="247"/>
      <c r="I165" s="247"/>
    </row>
    <row r="166" spans="4:9">
      <c r="D166" s="247"/>
      <c r="E166" s="247"/>
      <c r="F166" s="247"/>
      <c r="G166" s="247"/>
      <c r="H166" s="247"/>
      <c r="I166" s="247"/>
    </row>
    <row r="167" spans="4:9">
      <c r="D167" s="247"/>
      <c r="E167" s="247"/>
      <c r="F167" s="247"/>
      <c r="G167" s="247"/>
      <c r="H167" s="247"/>
      <c r="I167" s="247"/>
    </row>
    <row r="168" spans="4:9">
      <c r="D168" s="247"/>
      <c r="E168" s="247"/>
      <c r="F168" s="247"/>
      <c r="G168" s="247"/>
      <c r="H168" s="247"/>
      <c r="I168" s="247"/>
    </row>
    <row r="169" spans="4:9">
      <c r="D169" s="247"/>
      <c r="E169" s="247"/>
      <c r="F169" s="247"/>
      <c r="G169" s="247"/>
      <c r="H169" s="247"/>
      <c r="I169" s="247"/>
    </row>
    <row r="170" spans="4:9">
      <c r="D170" s="247"/>
      <c r="E170" s="247"/>
      <c r="F170" s="247"/>
      <c r="G170" s="247"/>
      <c r="H170" s="247"/>
      <c r="I170" s="247"/>
    </row>
    <row r="171" spans="4:9">
      <c r="D171" s="247"/>
      <c r="E171" s="247"/>
      <c r="F171" s="247"/>
      <c r="G171" s="247"/>
      <c r="H171" s="247"/>
      <c r="I171" s="247"/>
    </row>
    <row r="172" spans="4:9">
      <c r="D172" s="247"/>
      <c r="E172" s="247"/>
      <c r="F172" s="247"/>
      <c r="G172" s="247"/>
      <c r="H172" s="247"/>
      <c r="I172" s="247"/>
    </row>
    <row r="173" spans="4:9">
      <c r="D173" s="247"/>
      <c r="E173" s="247"/>
      <c r="F173" s="247"/>
      <c r="G173" s="247"/>
      <c r="H173" s="247"/>
      <c r="I173" s="247"/>
    </row>
    <row r="174" spans="4:9">
      <c r="D174" s="247"/>
      <c r="E174" s="247"/>
      <c r="F174" s="247"/>
      <c r="G174" s="247"/>
      <c r="H174" s="247"/>
      <c r="I174" s="247"/>
    </row>
    <row r="175" spans="4:9">
      <c r="D175" s="247"/>
      <c r="E175" s="247"/>
      <c r="F175" s="247"/>
      <c r="G175" s="247"/>
      <c r="H175" s="247"/>
      <c r="I175" s="247"/>
    </row>
    <row r="176" spans="4:9">
      <c r="D176" s="247"/>
      <c r="E176" s="247"/>
      <c r="F176" s="247"/>
      <c r="G176" s="247"/>
      <c r="H176" s="247"/>
      <c r="I176" s="247"/>
    </row>
    <row r="177" spans="4:9">
      <c r="D177" s="247"/>
      <c r="E177" s="247"/>
      <c r="F177" s="247"/>
      <c r="G177" s="247"/>
      <c r="H177" s="247"/>
      <c r="I177" s="247"/>
    </row>
    <row r="178" spans="4:9">
      <c r="D178" s="247"/>
      <c r="E178" s="247"/>
      <c r="F178" s="247"/>
      <c r="G178" s="247"/>
      <c r="H178" s="247"/>
      <c r="I178" s="247"/>
    </row>
    <row r="179" spans="4:9">
      <c r="D179" s="247"/>
      <c r="E179" s="247"/>
      <c r="F179" s="247"/>
      <c r="G179" s="247"/>
      <c r="H179" s="247"/>
      <c r="I179" s="247"/>
    </row>
    <row r="180" spans="4:9">
      <c r="D180" s="247"/>
      <c r="E180" s="247"/>
      <c r="F180" s="247"/>
      <c r="G180" s="247"/>
      <c r="H180" s="247"/>
      <c r="I180" s="247"/>
    </row>
    <row r="181" spans="4:9">
      <c r="D181" s="247"/>
      <c r="E181" s="247"/>
      <c r="F181" s="247"/>
      <c r="G181" s="247"/>
      <c r="H181" s="247"/>
      <c r="I181" s="247"/>
    </row>
    <row r="182" spans="4:9">
      <c r="D182" s="247"/>
      <c r="E182" s="247"/>
      <c r="F182" s="247"/>
      <c r="G182" s="247"/>
      <c r="H182" s="247"/>
      <c r="I182" s="247"/>
    </row>
    <row r="183" spans="4:9">
      <c r="D183" s="247"/>
      <c r="E183" s="247"/>
      <c r="F183" s="247"/>
      <c r="G183" s="247"/>
      <c r="H183" s="247"/>
      <c r="I183" s="247"/>
    </row>
    <row r="184" spans="4:9">
      <c r="D184" s="247"/>
      <c r="E184" s="247"/>
      <c r="F184" s="247"/>
      <c r="G184" s="247"/>
      <c r="H184" s="247"/>
      <c r="I184" s="247"/>
    </row>
    <row r="185" spans="4:9">
      <c r="D185" s="247"/>
      <c r="E185" s="247"/>
      <c r="F185" s="247"/>
      <c r="G185" s="247"/>
      <c r="H185" s="247"/>
      <c r="I185" s="247"/>
    </row>
    <row r="186" spans="4:9">
      <c r="D186" s="247"/>
      <c r="E186" s="247"/>
      <c r="F186" s="247"/>
      <c r="G186" s="247"/>
      <c r="H186" s="247"/>
      <c r="I186" s="247"/>
    </row>
    <row r="187" spans="4:9">
      <c r="D187" s="247"/>
      <c r="E187" s="247"/>
      <c r="F187" s="247"/>
      <c r="G187" s="247"/>
      <c r="H187" s="247"/>
      <c r="I187" s="247"/>
    </row>
    <row r="188" spans="4:9">
      <c r="D188" s="247"/>
      <c r="E188" s="247"/>
      <c r="F188" s="247"/>
      <c r="G188" s="247"/>
      <c r="H188" s="247"/>
      <c r="I188" s="247"/>
    </row>
    <row r="189" spans="4:9">
      <c r="D189" s="247"/>
      <c r="E189" s="247"/>
      <c r="F189" s="247"/>
      <c r="G189" s="247"/>
      <c r="H189" s="247"/>
      <c r="I189" s="247"/>
    </row>
    <row r="190" spans="4:9">
      <c r="D190" s="247"/>
      <c r="E190" s="247"/>
      <c r="F190" s="247"/>
      <c r="G190" s="247"/>
      <c r="H190" s="247"/>
      <c r="I190" s="247"/>
    </row>
    <row r="191" spans="4:9">
      <c r="D191" s="247"/>
      <c r="E191" s="247"/>
      <c r="F191" s="247"/>
      <c r="G191" s="247"/>
      <c r="H191" s="247"/>
      <c r="I191" s="247"/>
    </row>
    <row r="192" spans="4:9">
      <c r="D192" s="247"/>
      <c r="E192" s="247"/>
      <c r="F192" s="247"/>
      <c r="G192" s="247"/>
      <c r="H192" s="247"/>
      <c r="I192" s="247"/>
    </row>
    <row r="193" spans="4:9">
      <c r="D193" s="247"/>
      <c r="E193" s="247"/>
      <c r="F193" s="247"/>
      <c r="G193" s="247"/>
      <c r="H193" s="247"/>
      <c r="I193" s="247"/>
    </row>
    <row r="194" spans="4:9">
      <c r="D194" s="247"/>
      <c r="E194" s="247"/>
      <c r="F194" s="247"/>
      <c r="G194" s="247"/>
      <c r="H194" s="247"/>
      <c r="I194" s="247"/>
    </row>
    <row r="195" spans="4:9">
      <c r="D195" s="247"/>
      <c r="E195" s="247"/>
      <c r="F195" s="247"/>
      <c r="G195" s="247"/>
      <c r="H195" s="247"/>
      <c r="I195" s="247"/>
    </row>
    <row r="196" spans="4:9">
      <c r="D196" s="247"/>
      <c r="E196" s="247"/>
      <c r="F196" s="247"/>
      <c r="G196" s="247"/>
      <c r="H196" s="247"/>
      <c r="I196" s="247"/>
    </row>
    <row r="197" spans="4:9">
      <c r="D197" s="247"/>
      <c r="E197" s="247"/>
      <c r="F197" s="247"/>
      <c r="G197" s="247"/>
      <c r="H197" s="247"/>
      <c r="I197" s="247"/>
    </row>
    <row r="198" spans="4:9">
      <c r="D198" s="247"/>
      <c r="E198" s="247"/>
      <c r="F198" s="247"/>
      <c r="G198" s="247"/>
      <c r="H198" s="247"/>
      <c r="I198" s="247"/>
    </row>
    <row r="199" spans="4:9">
      <c r="D199" s="247"/>
      <c r="E199" s="247"/>
      <c r="F199" s="247"/>
      <c r="G199" s="247"/>
      <c r="H199" s="247"/>
      <c r="I199" s="247"/>
    </row>
    <row r="200" spans="4:9">
      <c r="D200" s="247"/>
      <c r="E200" s="247"/>
      <c r="F200" s="247"/>
      <c r="G200" s="247"/>
      <c r="H200" s="247"/>
      <c r="I200" s="247"/>
    </row>
    <row r="201" spans="4:9">
      <c r="D201" s="247"/>
      <c r="E201" s="247"/>
      <c r="F201" s="247"/>
      <c r="G201" s="247"/>
      <c r="H201" s="247"/>
      <c r="I201" s="247"/>
    </row>
    <row r="202" spans="4:9">
      <c r="D202" s="247"/>
      <c r="E202" s="247"/>
      <c r="F202" s="247"/>
      <c r="G202" s="247"/>
      <c r="H202" s="247"/>
      <c r="I202" s="247"/>
    </row>
    <row r="203" spans="4:9">
      <c r="D203" s="247"/>
      <c r="E203" s="247"/>
      <c r="F203" s="247"/>
      <c r="G203" s="247"/>
      <c r="H203" s="247"/>
      <c r="I203" s="247"/>
    </row>
    <row r="204" spans="4:9">
      <c r="D204" s="247"/>
      <c r="E204" s="247"/>
      <c r="F204" s="247"/>
      <c r="G204" s="247"/>
      <c r="H204" s="247"/>
      <c r="I204" s="247"/>
    </row>
    <row r="205" spans="4:9">
      <c r="D205" s="247"/>
      <c r="E205" s="247"/>
      <c r="F205" s="247"/>
      <c r="G205" s="247"/>
      <c r="H205" s="247"/>
      <c r="I205" s="247"/>
    </row>
    <row r="206" spans="4:9">
      <c r="D206" s="247"/>
      <c r="E206" s="247"/>
      <c r="F206" s="247"/>
      <c r="G206" s="247"/>
      <c r="H206" s="247"/>
      <c r="I206" s="247"/>
    </row>
    <row r="207" spans="4:9">
      <c r="D207" s="247"/>
      <c r="E207" s="247"/>
      <c r="F207" s="247"/>
      <c r="G207" s="247"/>
      <c r="H207" s="247"/>
      <c r="I207" s="247"/>
    </row>
    <row r="208" spans="4:9">
      <c r="D208" s="247"/>
      <c r="E208" s="247"/>
      <c r="F208" s="247"/>
      <c r="G208" s="247"/>
      <c r="H208" s="247"/>
      <c r="I208" s="247"/>
    </row>
    <row r="209" spans="4:9">
      <c r="D209" s="247"/>
      <c r="E209" s="247"/>
      <c r="F209" s="247"/>
      <c r="G209" s="247"/>
      <c r="H209" s="247"/>
      <c r="I209" s="247"/>
    </row>
    <row r="210" spans="4:9">
      <c r="D210" s="247"/>
      <c r="E210" s="247"/>
      <c r="F210" s="247"/>
      <c r="G210" s="247"/>
      <c r="H210" s="247"/>
      <c r="I210" s="247"/>
    </row>
    <row r="211" spans="4:9">
      <c r="D211" s="247"/>
      <c r="E211" s="247"/>
      <c r="F211" s="247"/>
      <c r="G211" s="247"/>
      <c r="H211" s="247"/>
      <c r="I211" s="247"/>
    </row>
    <row r="212" spans="4:9">
      <c r="D212" s="247"/>
      <c r="E212" s="247"/>
      <c r="F212" s="247"/>
      <c r="G212" s="247"/>
      <c r="H212" s="247"/>
      <c r="I212" s="247"/>
    </row>
    <row r="213" spans="4:9">
      <c r="D213" s="247"/>
      <c r="E213" s="247"/>
      <c r="F213" s="247"/>
      <c r="G213" s="247"/>
      <c r="H213" s="247"/>
      <c r="I213" s="247"/>
    </row>
    <row r="214" spans="4:9">
      <c r="D214" s="247"/>
      <c r="E214" s="247"/>
      <c r="F214" s="247"/>
      <c r="G214" s="247"/>
      <c r="H214" s="247"/>
      <c r="I214" s="247"/>
    </row>
    <row r="215" spans="4:9">
      <c r="D215" s="247"/>
      <c r="E215" s="247"/>
      <c r="F215" s="247"/>
      <c r="G215" s="247"/>
      <c r="H215" s="247"/>
      <c r="I215" s="247"/>
    </row>
    <row r="216" spans="4:9">
      <c r="D216" s="247"/>
      <c r="E216" s="247"/>
      <c r="F216" s="247"/>
      <c r="G216" s="247"/>
      <c r="H216" s="247"/>
      <c r="I216" s="247"/>
    </row>
    <row r="217" spans="4:9">
      <c r="D217" s="247"/>
      <c r="E217" s="247"/>
      <c r="F217" s="247"/>
      <c r="G217" s="247"/>
      <c r="H217" s="247"/>
      <c r="I217" s="247"/>
    </row>
    <row r="218" spans="4:9">
      <c r="D218" s="247"/>
      <c r="E218" s="247"/>
      <c r="F218" s="247"/>
      <c r="G218" s="247"/>
      <c r="H218" s="247"/>
      <c r="I218" s="247"/>
    </row>
    <row r="219" spans="4:9">
      <c r="D219" s="247"/>
      <c r="E219" s="247"/>
      <c r="F219" s="247"/>
      <c r="G219" s="247"/>
      <c r="H219" s="247"/>
      <c r="I219" s="247"/>
    </row>
    <row r="220" spans="4:9">
      <c r="D220" s="247"/>
      <c r="E220" s="247"/>
      <c r="F220" s="247"/>
      <c r="G220" s="247"/>
      <c r="H220" s="247"/>
      <c r="I220" s="247"/>
    </row>
    <row r="221" spans="4:9">
      <c r="D221" s="247"/>
      <c r="E221" s="247"/>
      <c r="F221" s="247"/>
      <c r="G221" s="247"/>
      <c r="H221" s="247"/>
      <c r="I221" s="247"/>
    </row>
    <row r="222" spans="4:9">
      <c r="D222" s="247"/>
      <c r="E222" s="247"/>
      <c r="F222" s="247"/>
      <c r="G222" s="247"/>
      <c r="H222" s="247"/>
      <c r="I222" s="247"/>
    </row>
    <row r="223" spans="4:9">
      <c r="D223" s="247"/>
      <c r="E223" s="247"/>
      <c r="F223" s="247"/>
      <c r="G223" s="247"/>
      <c r="H223" s="247"/>
      <c r="I223" s="247"/>
    </row>
    <row r="224" spans="4:9">
      <c r="D224" s="247"/>
      <c r="E224" s="247"/>
      <c r="F224" s="247"/>
      <c r="G224" s="247"/>
      <c r="H224" s="247"/>
      <c r="I224" s="247"/>
    </row>
    <row r="225" spans="4:9">
      <c r="D225" s="247"/>
      <c r="E225" s="247"/>
      <c r="F225" s="247"/>
      <c r="G225" s="247"/>
      <c r="H225" s="247"/>
      <c r="I225" s="247"/>
    </row>
    <row r="226" spans="4:9">
      <c r="D226" s="247"/>
      <c r="E226" s="247"/>
      <c r="F226" s="247"/>
      <c r="G226" s="247"/>
      <c r="H226" s="247"/>
      <c r="I226" s="247"/>
    </row>
    <row r="227" spans="4:9">
      <c r="D227" s="247"/>
      <c r="E227" s="247"/>
      <c r="F227" s="247"/>
      <c r="G227" s="247"/>
      <c r="H227" s="247"/>
      <c r="I227" s="247"/>
    </row>
    <row r="228" spans="4:9">
      <c r="D228" s="247"/>
      <c r="E228" s="247"/>
      <c r="F228" s="247"/>
      <c r="G228" s="247"/>
      <c r="H228" s="247"/>
      <c r="I228" s="247"/>
    </row>
    <row r="229" spans="4:9">
      <c r="D229" s="247"/>
      <c r="E229" s="247"/>
      <c r="F229" s="247"/>
      <c r="G229" s="247"/>
      <c r="H229" s="247"/>
      <c r="I229" s="247"/>
    </row>
    <row r="230" spans="4:9">
      <c r="D230" s="247"/>
      <c r="E230" s="247"/>
      <c r="F230" s="247"/>
      <c r="G230" s="247"/>
      <c r="H230" s="247"/>
      <c r="I230" s="247"/>
    </row>
    <row r="231" spans="4:9">
      <c r="D231" s="247"/>
      <c r="E231" s="247"/>
      <c r="F231" s="247"/>
      <c r="G231" s="247"/>
      <c r="H231" s="247"/>
      <c r="I231" s="247"/>
    </row>
    <row r="232" spans="4:9">
      <c r="D232" s="247"/>
      <c r="E232" s="247"/>
      <c r="F232" s="247"/>
      <c r="G232" s="247"/>
      <c r="H232" s="247"/>
      <c r="I232" s="247"/>
    </row>
    <row r="233" spans="4:9">
      <c r="D233" s="247"/>
      <c r="E233" s="247"/>
      <c r="F233" s="247"/>
      <c r="G233" s="247"/>
      <c r="H233" s="247"/>
      <c r="I233" s="247"/>
    </row>
    <row r="234" spans="4:9">
      <c r="D234" s="247"/>
      <c r="E234" s="247"/>
      <c r="F234" s="247"/>
      <c r="G234" s="247"/>
      <c r="H234" s="247"/>
      <c r="I234" s="247"/>
    </row>
    <row r="235" spans="4:9">
      <c r="D235" s="247"/>
      <c r="E235" s="247"/>
      <c r="F235" s="247"/>
      <c r="G235" s="247"/>
      <c r="H235" s="247"/>
      <c r="I235" s="247"/>
    </row>
    <row r="236" spans="4:9">
      <c r="D236" s="247"/>
      <c r="E236" s="247"/>
      <c r="F236" s="247"/>
      <c r="G236" s="247"/>
      <c r="H236" s="247"/>
      <c r="I236" s="247"/>
    </row>
    <row r="237" spans="4:9">
      <c r="D237" s="247"/>
      <c r="E237" s="247"/>
      <c r="F237" s="247"/>
      <c r="G237" s="247"/>
      <c r="H237" s="247"/>
      <c r="I237" s="247"/>
    </row>
    <row r="238" spans="4:9">
      <c r="D238" s="247"/>
      <c r="E238" s="247"/>
      <c r="F238" s="247"/>
      <c r="G238" s="247"/>
      <c r="H238" s="247"/>
      <c r="I238" s="247"/>
    </row>
    <row r="239" spans="4:9">
      <c r="D239" s="247"/>
      <c r="E239" s="247"/>
      <c r="F239" s="247"/>
      <c r="G239" s="247"/>
      <c r="H239" s="247"/>
      <c r="I239" s="247"/>
    </row>
    <row r="240" spans="4:9">
      <c r="D240" s="247"/>
      <c r="E240" s="247"/>
      <c r="F240" s="247"/>
      <c r="G240" s="247"/>
      <c r="H240" s="247"/>
      <c r="I240" s="247"/>
    </row>
    <row r="241" spans="4:9">
      <c r="D241" s="247"/>
      <c r="E241" s="247"/>
      <c r="F241" s="247"/>
      <c r="G241" s="247"/>
      <c r="H241" s="247"/>
      <c r="I241" s="247"/>
    </row>
    <row r="242" spans="4:9">
      <c r="D242" s="247"/>
      <c r="E242" s="247"/>
      <c r="F242" s="247"/>
      <c r="G242" s="247"/>
      <c r="H242" s="247"/>
      <c r="I242" s="247"/>
    </row>
    <row r="243" spans="4:9">
      <c r="D243" s="247"/>
      <c r="E243" s="247"/>
      <c r="F243" s="247"/>
      <c r="G243" s="247"/>
      <c r="H243" s="247"/>
      <c r="I243" s="247"/>
    </row>
    <row r="244" spans="4:9">
      <c r="D244" s="247"/>
      <c r="E244" s="247"/>
      <c r="F244" s="247"/>
      <c r="G244" s="247"/>
      <c r="H244" s="247"/>
      <c r="I244" s="247"/>
    </row>
    <row r="245" spans="4:9">
      <c r="D245" s="247"/>
      <c r="E245" s="247"/>
      <c r="F245" s="247"/>
      <c r="G245" s="247"/>
      <c r="H245" s="247"/>
      <c r="I245" s="247"/>
    </row>
    <row r="246" spans="4:9">
      <c r="D246" s="247"/>
      <c r="E246" s="247"/>
      <c r="F246" s="247"/>
      <c r="G246" s="247"/>
      <c r="H246" s="247"/>
      <c r="I246" s="247"/>
    </row>
    <row r="247" spans="4:9">
      <c r="D247" s="247"/>
      <c r="E247" s="247"/>
      <c r="F247" s="247"/>
      <c r="G247" s="247"/>
      <c r="H247" s="247"/>
      <c r="I247" s="247"/>
    </row>
    <row r="248" spans="4:9">
      <c r="D248" s="247"/>
      <c r="E248" s="247"/>
      <c r="F248" s="247"/>
      <c r="G248" s="247"/>
      <c r="H248" s="247"/>
      <c r="I248" s="247"/>
    </row>
    <row r="249" spans="4:9">
      <c r="D249" s="247"/>
      <c r="E249" s="247"/>
      <c r="F249" s="247"/>
      <c r="G249" s="247"/>
      <c r="H249" s="247"/>
      <c r="I249" s="247"/>
    </row>
    <row r="250" spans="4:9">
      <c r="D250" s="247"/>
      <c r="E250" s="247"/>
      <c r="F250" s="247"/>
      <c r="G250" s="247"/>
      <c r="H250" s="247"/>
      <c r="I250" s="247"/>
    </row>
    <row r="251" spans="4:9">
      <c r="D251" s="247"/>
      <c r="E251" s="247"/>
      <c r="F251" s="247"/>
      <c r="G251" s="247"/>
      <c r="H251" s="247"/>
      <c r="I251" s="247"/>
    </row>
    <row r="252" spans="4:9">
      <c r="D252" s="247"/>
      <c r="E252" s="247"/>
      <c r="F252" s="247"/>
      <c r="G252" s="247"/>
      <c r="H252" s="247"/>
      <c r="I252" s="247"/>
    </row>
    <row r="253" spans="4:9">
      <c r="D253" s="247"/>
      <c r="E253" s="247"/>
      <c r="F253" s="247"/>
      <c r="G253" s="247"/>
      <c r="H253" s="247"/>
      <c r="I253" s="247"/>
    </row>
    <row r="254" spans="4:9">
      <c r="D254" s="247"/>
      <c r="E254" s="247"/>
      <c r="F254" s="247"/>
      <c r="G254" s="247"/>
      <c r="H254" s="247"/>
      <c r="I254" s="247"/>
    </row>
    <row r="255" spans="4:9">
      <c r="D255" s="247"/>
      <c r="E255" s="247"/>
      <c r="F255" s="247"/>
      <c r="G255" s="247"/>
      <c r="H255" s="247"/>
      <c r="I255" s="247"/>
    </row>
    <row r="256" spans="4:9">
      <c r="D256" s="247"/>
      <c r="E256" s="247"/>
      <c r="F256" s="247"/>
      <c r="G256" s="247"/>
      <c r="H256" s="247"/>
      <c r="I256" s="247"/>
    </row>
    <row r="257" spans="4:9">
      <c r="D257" s="247"/>
      <c r="E257" s="247"/>
      <c r="F257" s="247"/>
      <c r="G257" s="247"/>
      <c r="H257" s="247"/>
      <c r="I257" s="247"/>
    </row>
    <row r="258" spans="4:9">
      <c r="D258" s="247"/>
      <c r="E258" s="247"/>
      <c r="F258" s="247"/>
      <c r="G258" s="247"/>
      <c r="H258" s="247"/>
      <c r="I258" s="247"/>
    </row>
    <row r="259" spans="4:9">
      <c r="D259" s="247"/>
      <c r="E259" s="247"/>
      <c r="F259" s="247"/>
      <c r="G259" s="247"/>
      <c r="H259" s="247"/>
      <c r="I259" s="247"/>
    </row>
    <row r="260" spans="4:9">
      <c r="D260" s="247"/>
      <c r="E260" s="247"/>
      <c r="F260" s="247"/>
      <c r="G260" s="247"/>
      <c r="H260" s="247"/>
      <c r="I260" s="247"/>
    </row>
    <row r="261" spans="4:9">
      <c r="D261" s="247"/>
      <c r="E261" s="247"/>
      <c r="F261" s="247"/>
      <c r="G261" s="247"/>
      <c r="H261" s="247"/>
      <c r="I261" s="247"/>
    </row>
    <row r="262" spans="4:9">
      <c r="D262" s="247"/>
      <c r="E262" s="247"/>
      <c r="F262" s="247"/>
      <c r="G262" s="247"/>
      <c r="H262" s="247"/>
      <c r="I262" s="247"/>
    </row>
    <row r="263" spans="4:9">
      <c r="D263" s="247"/>
      <c r="E263" s="247"/>
      <c r="F263" s="247"/>
      <c r="G263" s="247"/>
      <c r="H263" s="247"/>
      <c r="I263" s="247"/>
    </row>
    <row r="264" spans="4:9">
      <c r="D264" s="247"/>
      <c r="E264" s="247"/>
      <c r="F264" s="247"/>
      <c r="G264" s="247"/>
      <c r="H264" s="247"/>
      <c r="I264" s="247"/>
    </row>
  </sheetData>
  <mergeCells count="12">
    <mergeCell ref="I28:J28"/>
    <mergeCell ref="B28:C28"/>
    <mergeCell ref="E28:G28"/>
    <mergeCell ref="G5:H5"/>
    <mergeCell ref="D8:D9"/>
    <mergeCell ref="E8:E9"/>
    <mergeCell ref="B5:F5"/>
    <mergeCell ref="G4:H4"/>
    <mergeCell ref="F8:F9"/>
    <mergeCell ref="I8:I9"/>
    <mergeCell ref="C8:C9"/>
    <mergeCell ref="B4:F4"/>
  </mergeCells>
  <phoneticPr fontId="18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9:H25 C12:H16" xr:uid="{00000000-0002-0000-0600-000000000000}">
      <formula1>0</formula1>
      <formula2>9999999999999990</formula2>
    </dataValidation>
  </dataValidations>
  <printOptions horizontalCentered="1" verticalCentered="1"/>
  <pageMargins left="0.74803149606299213" right="0.17" top="0.55118110236220474" bottom="0.47244094488188981" header="0.51181102362204722" footer="0.51181102362204722"/>
  <pageSetup paperSize="9" scale="85" orientation="landscape" r:id="rId1"/>
  <headerFooter alignWithMargins="0">
    <oddHeader>&amp;R&amp;"Times New Roman Cyr,Regular"&amp;9СПРАВКА  ПО ОБРАЗЕЦ  № 7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I66"/>
  <sheetViews>
    <sheetView topLeftCell="A7" workbookViewId="0">
      <selection activeCell="L33" sqref="L33"/>
    </sheetView>
  </sheetViews>
  <sheetFormatPr defaultColWidth="10.6640625" defaultRowHeight="13.2"/>
  <cols>
    <col min="1" max="1" width="42" style="242" customWidth="1"/>
    <col min="2" max="2" width="8.109375" style="246" customWidth="1"/>
    <col min="3" max="3" width="12.33203125" style="441" bestFit="1" customWidth="1"/>
    <col min="4" max="4" width="17.5546875" style="576" bestFit="1" customWidth="1"/>
    <col min="5" max="5" width="19.44140625" style="441" customWidth="1"/>
    <col min="6" max="6" width="17.33203125" style="441" customWidth="1"/>
    <col min="7" max="7" width="10.6640625" style="242"/>
    <col min="8" max="9" width="14.5546875" style="242" hidden="1" customWidth="1"/>
    <col min="10" max="16384" width="10.6640625" style="242"/>
  </cols>
  <sheetData>
    <row r="1" spans="1:6">
      <c r="A1" s="240"/>
      <c r="B1" s="241"/>
      <c r="C1" s="425"/>
      <c r="D1" s="564"/>
      <c r="E1" s="425"/>
      <c r="F1" s="425"/>
    </row>
    <row r="2" spans="1:6">
      <c r="A2" s="83" t="s">
        <v>906</v>
      </c>
      <c r="B2" s="83"/>
      <c r="C2" s="426"/>
      <c r="D2" s="565"/>
      <c r="E2" s="426"/>
      <c r="F2" s="426"/>
    </row>
    <row r="3" spans="1:6">
      <c r="A3" s="83" t="s">
        <v>808</v>
      </c>
      <c r="B3" s="83"/>
      <c r="C3" s="426"/>
      <c r="D3" s="565"/>
      <c r="E3" s="426"/>
      <c r="F3" s="426"/>
    </row>
    <row r="4" spans="1:6">
      <c r="A4" s="20"/>
      <c r="B4" s="19"/>
      <c r="C4" s="427"/>
      <c r="D4" s="566"/>
      <c r="E4" s="427"/>
      <c r="F4" s="427"/>
    </row>
    <row r="5" spans="1:6" ht="13.8">
      <c r="A5" s="21" t="s">
        <v>378</v>
      </c>
      <c r="B5" s="625" t="str">
        <f>'справка №1-БАЛАНС'!E2</f>
        <v>"Индустриален капитал-холдинг" АД</v>
      </c>
      <c r="C5" s="625"/>
      <c r="D5" s="625"/>
      <c r="E5" s="428" t="s">
        <v>1</v>
      </c>
      <c r="F5" s="473">
        <f>'справка №1-БАЛАНС'!H2</f>
        <v>121619055</v>
      </c>
    </row>
    <row r="6" spans="1:6" ht="13.8">
      <c r="A6" s="21" t="s">
        <v>3</v>
      </c>
      <c r="B6" s="626" t="str">
        <f>'справка №1-БАЛАНС'!E4</f>
        <v>01.01.2023-31.12.2023</v>
      </c>
      <c r="C6" s="626"/>
      <c r="D6" s="567"/>
      <c r="E6" s="429" t="s">
        <v>2</v>
      </c>
      <c r="F6" s="515">
        <f>'справка №1-БАЛАНС'!H3</f>
        <v>61</v>
      </c>
    </row>
    <row r="7" spans="1:6">
      <c r="B7" s="22"/>
      <c r="C7" s="430"/>
      <c r="D7" s="568"/>
      <c r="E7" s="430"/>
      <c r="F7" s="431" t="s">
        <v>271</v>
      </c>
    </row>
    <row r="8" spans="1:6" s="243" customFormat="1" ht="66">
      <c r="A8" s="23" t="s">
        <v>809</v>
      </c>
      <c r="B8" s="24" t="s">
        <v>6</v>
      </c>
      <c r="C8" s="432" t="s">
        <v>810</v>
      </c>
      <c r="D8" s="569" t="s">
        <v>811</v>
      </c>
      <c r="E8" s="432" t="s">
        <v>812</v>
      </c>
      <c r="F8" s="432" t="s">
        <v>813</v>
      </c>
    </row>
    <row r="9" spans="1:6" s="392" customFormat="1" ht="10.199999999999999">
      <c r="A9" s="475" t="s">
        <v>11</v>
      </c>
      <c r="B9" s="476" t="s">
        <v>12</v>
      </c>
      <c r="C9" s="477">
        <v>1</v>
      </c>
      <c r="D9" s="477">
        <v>2</v>
      </c>
      <c r="E9" s="477">
        <v>3</v>
      </c>
      <c r="F9" s="477">
        <v>4</v>
      </c>
    </row>
    <row r="10" spans="1:6">
      <c r="A10" s="25" t="s">
        <v>814</v>
      </c>
      <c r="B10" s="26"/>
      <c r="C10" s="433"/>
      <c r="D10" s="570"/>
      <c r="E10" s="433"/>
      <c r="F10" s="433"/>
    </row>
    <row r="11" spans="1:6">
      <c r="A11" s="25" t="s">
        <v>815</v>
      </c>
      <c r="B11" s="28"/>
      <c r="C11" s="433"/>
      <c r="D11" s="570"/>
      <c r="E11" s="433"/>
      <c r="F11" s="433"/>
    </row>
    <row r="12" spans="1:6">
      <c r="A12" s="27" t="s">
        <v>904</v>
      </c>
      <c r="B12" s="28"/>
      <c r="C12" s="434">
        <v>3737</v>
      </c>
      <c r="D12" s="571">
        <v>92.07</v>
      </c>
      <c r="E12" s="434"/>
      <c r="F12" s="433">
        <f>C12-E12</f>
        <v>3737</v>
      </c>
    </row>
    <row r="13" spans="1:6">
      <c r="A13" s="27" t="s">
        <v>905</v>
      </c>
      <c r="B13" s="31"/>
      <c r="C13" s="434">
        <f>444-386</f>
        <v>58</v>
      </c>
      <c r="D13" s="571">
        <v>50.1</v>
      </c>
      <c r="E13" s="434"/>
      <c r="F13" s="433">
        <f>C13-E13</f>
        <v>58</v>
      </c>
    </row>
    <row r="14" spans="1:6">
      <c r="A14" s="27" t="s">
        <v>911</v>
      </c>
      <c r="B14" s="31"/>
      <c r="C14" s="434"/>
      <c r="D14" s="571"/>
      <c r="E14" s="434"/>
      <c r="F14" s="433">
        <f>C14-E14</f>
        <v>0</v>
      </c>
    </row>
    <row r="15" spans="1:6">
      <c r="A15" s="27" t="s">
        <v>912</v>
      </c>
      <c r="B15" s="31"/>
      <c r="C15" s="434"/>
      <c r="D15" s="571"/>
      <c r="E15" s="434">
        <f>C15</f>
        <v>0</v>
      </c>
      <c r="F15" s="433">
        <f t="shared" ref="F15" si="0">C15-E15</f>
        <v>0</v>
      </c>
    </row>
    <row r="16" spans="1:6" ht="13.8">
      <c r="A16" s="29" t="s">
        <v>558</v>
      </c>
      <c r="B16" s="30" t="s">
        <v>818</v>
      </c>
      <c r="C16" s="435">
        <f>SUM(C12:C15)</f>
        <v>3795</v>
      </c>
      <c r="D16" s="572"/>
      <c r="E16" s="435">
        <f>SUM(E12:E15)</f>
        <v>0</v>
      </c>
      <c r="F16" s="435">
        <f>SUM(F12:F15)</f>
        <v>3795</v>
      </c>
    </row>
    <row r="17" spans="1:9">
      <c r="A17" s="27" t="s">
        <v>819</v>
      </c>
      <c r="B17" s="31"/>
      <c r="C17" s="433"/>
      <c r="D17" s="570"/>
      <c r="E17" s="433"/>
      <c r="F17" s="433"/>
    </row>
    <row r="18" spans="1:9">
      <c r="A18" s="27" t="s">
        <v>537</v>
      </c>
      <c r="B18" s="31"/>
      <c r="C18" s="434"/>
      <c r="D18" s="571"/>
      <c r="E18" s="434"/>
      <c r="F18" s="433">
        <f>C18-E18</f>
        <v>0</v>
      </c>
    </row>
    <row r="19" spans="1:9">
      <c r="A19" s="27" t="s">
        <v>540</v>
      </c>
      <c r="B19" s="31"/>
      <c r="C19" s="434"/>
      <c r="D19" s="571"/>
      <c r="E19" s="434"/>
      <c r="F19" s="433">
        <f>C19-E19</f>
        <v>0</v>
      </c>
    </row>
    <row r="20" spans="1:9">
      <c r="A20" s="27" t="s">
        <v>543</v>
      </c>
      <c r="B20" s="31"/>
      <c r="C20" s="434"/>
      <c r="D20" s="571"/>
      <c r="E20" s="434"/>
      <c r="F20" s="433">
        <f>C20-E20</f>
        <v>0</v>
      </c>
    </row>
    <row r="21" spans="1:9">
      <c r="A21" s="27" t="s">
        <v>546</v>
      </c>
      <c r="B21" s="31"/>
      <c r="C21" s="434"/>
      <c r="D21" s="571"/>
      <c r="E21" s="434"/>
      <c r="F21" s="433">
        <f>C21-E21</f>
        <v>0</v>
      </c>
    </row>
    <row r="22" spans="1:9" ht="13.8">
      <c r="A22" s="29" t="s">
        <v>575</v>
      </c>
      <c r="B22" s="30" t="s">
        <v>820</v>
      </c>
      <c r="C22" s="435">
        <f>SUM(C18:C21)</f>
        <v>0</v>
      </c>
      <c r="D22" s="572"/>
      <c r="E22" s="435">
        <f>SUM(E18:E21)</f>
        <v>0</v>
      </c>
      <c r="F22" s="435">
        <f>SUM(F18:F21)</f>
        <v>0</v>
      </c>
    </row>
    <row r="23" spans="1:9">
      <c r="A23" s="25" t="s">
        <v>821</v>
      </c>
      <c r="B23" s="31"/>
      <c r="C23" s="433"/>
      <c r="D23" s="570"/>
      <c r="E23" s="433"/>
      <c r="F23" s="433"/>
    </row>
    <row r="24" spans="1:9">
      <c r="A24" s="27" t="s">
        <v>909</v>
      </c>
      <c r="B24" s="31"/>
      <c r="C24" s="434">
        <v>3231</v>
      </c>
      <c r="D24" s="571">
        <v>47.22</v>
      </c>
      <c r="E24" s="434"/>
      <c r="F24" s="433">
        <f>C24-E24</f>
        <v>3231</v>
      </c>
    </row>
    <row r="25" spans="1:9">
      <c r="A25" s="27" t="s">
        <v>910</v>
      </c>
      <c r="B25" s="31"/>
      <c r="C25" s="434">
        <v>3681</v>
      </c>
      <c r="D25" s="571">
        <v>33.42</v>
      </c>
      <c r="E25" s="434">
        <f>C25</f>
        <v>3681</v>
      </c>
      <c r="F25" s="433">
        <f>C25-E25</f>
        <v>0</v>
      </c>
    </row>
    <row r="26" spans="1:9">
      <c r="A26" s="27" t="s">
        <v>908</v>
      </c>
      <c r="B26" s="31"/>
      <c r="C26" s="434">
        <v>3612</v>
      </c>
      <c r="D26" s="571">
        <v>22.37</v>
      </c>
      <c r="E26" s="434">
        <v>3612</v>
      </c>
      <c r="F26" s="433">
        <f>C26-E26</f>
        <v>0</v>
      </c>
      <c r="H26" s="242">
        <v>7157920</v>
      </c>
      <c r="I26" s="441">
        <f>D26*H26/100</f>
        <v>1601226.7040000001</v>
      </c>
    </row>
    <row r="27" spans="1:9">
      <c r="A27" s="27" t="s">
        <v>546</v>
      </c>
      <c r="B27" s="28"/>
      <c r="C27" s="434"/>
      <c r="D27" s="571"/>
      <c r="E27" s="434"/>
      <c r="F27" s="433">
        <f t="shared" ref="F27" si="1">C27-E27</f>
        <v>0</v>
      </c>
      <c r="I27" s="441">
        <f>SUM(I26:I26)</f>
        <v>1601226.7040000001</v>
      </c>
    </row>
    <row r="28" spans="1:9" ht="13.8">
      <c r="A28" s="29" t="s">
        <v>594</v>
      </c>
      <c r="B28" s="30" t="s">
        <v>822</v>
      </c>
      <c r="C28" s="435">
        <f>SUM(C24:C27)</f>
        <v>10524</v>
      </c>
      <c r="D28" s="572"/>
      <c r="E28" s="435">
        <f>SUM(E24:E27)</f>
        <v>7293</v>
      </c>
      <c r="F28" s="435">
        <f>SUM(F26:F27)</f>
        <v>0</v>
      </c>
    </row>
    <row r="29" spans="1:9">
      <c r="A29" s="25" t="s">
        <v>823</v>
      </c>
      <c r="B29" s="31"/>
      <c r="C29" s="433"/>
      <c r="D29" s="570"/>
      <c r="E29" s="433"/>
      <c r="F29" s="433"/>
    </row>
    <row r="30" spans="1:9">
      <c r="A30" s="27" t="s">
        <v>901</v>
      </c>
      <c r="B30" s="31"/>
      <c r="C30" s="434">
        <f>29+1483</f>
        <v>1512</v>
      </c>
      <c r="D30" s="571">
        <v>5.77</v>
      </c>
      <c r="E30" s="434">
        <v>1512</v>
      </c>
      <c r="F30" s="433">
        <f t="shared" ref="F30" si="2">C30-E30</f>
        <v>0</v>
      </c>
      <c r="I30" s="441"/>
    </row>
    <row r="31" spans="1:9">
      <c r="A31" s="27" t="s">
        <v>902</v>
      </c>
      <c r="B31" s="31"/>
      <c r="C31" s="434">
        <v>39</v>
      </c>
      <c r="D31" s="571">
        <v>14.99</v>
      </c>
      <c r="E31" s="434"/>
      <c r="F31" s="433">
        <f>C31-E31</f>
        <v>39</v>
      </c>
    </row>
    <row r="32" spans="1:9">
      <c r="A32" s="27" t="s">
        <v>903</v>
      </c>
      <c r="B32" s="28"/>
      <c r="C32" s="434">
        <v>1</v>
      </c>
      <c r="D32" s="571">
        <v>8.33</v>
      </c>
      <c r="E32" s="434"/>
      <c r="F32" s="433">
        <f>C32-E32</f>
        <v>1</v>
      </c>
    </row>
    <row r="33" spans="1:6">
      <c r="A33" s="27">
        <v>4</v>
      </c>
      <c r="B33" s="28"/>
      <c r="C33" s="434"/>
      <c r="D33" s="571"/>
      <c r="E33" s="434"/>
      <c r="F33" s="433">
        <f>C33-E33</f>
        <v>0</v>
      </c>
    </row>
    <row r="34" spans="1:6" ht="13.8">
      <c r="A34" s="29" t="s">
        <v>824</v>
      </c>
      <c r="B34" s="30" t="s">
        <v>825</v>
      </c>
      <c r="C34" s="435">
        <f>SUM(C30:C33)</f>
        <v>1552</v>
      </c>
      <c r="D34" s="572"/>
      <c r="E34" s="435">
        <f>SUM(E30:E33)</f>
        <v>1512</v>
      </c>
      <c r="F34" s="435">
        <f>SUM(F30:F33)</f>
        <v>40</v>
      </c>
    </row>
    <row r="35" spans="1:6" ht="13.8">
      <c r="A35" s="32" t="s">
        <v>826</v>
      </c>
      <c r="B35" s="30" t="s">
        <v>827</v>
      </c>
      <c r="C35" s="435">
        <f>C34+C28+C22+C16</f>
        <v>15871</v>
      </c>
      <c r="D35" s="570"/>
      <c r="E35" s="435">
        <f>E34+E28+E22+E16</f>
        <v>8805</v>
      </c>
      <c r="F35" s="435">
        <f>F34+F28+F22+F16</f>
        <v>3835</v>
      </c>
    </row>
    <row r="36" spans="1:6">
      <c r="A36" s="25" t="s">
        <v>828</v>
      </c>
      <c r="B36" s="30"/>
      <c r="C36" s="433"/>
      <c r="D36" s="570"/>
      <c r="E36" s="433"/>
      <c r="F36" s="433"/>
    </row>
    <row r="37" spans="1:6">
      <c r="A37" s="27" t="s">
        <v>815</v>
      </c>
      <c r="B37" s="31"/>
      <c r="C37" s="433"/>
      <c r="D37" s="570"/>
      <c r="E37" s="433"/>
      <c r="F37" s="433"/>
    </row>
    <row r="38" spans="1:6">
      <c r="A38" s="27" t="s">
        <v>816</v>
      </c>
      <c r="B38" s="31"/>
      <c r="C38" s="434"/>
      <c r="D38" s="571"/>
      <c r="E38" s="434"/>
      <c r="F38" s="433">
        <f>C38-E38</f>
        <v>0</v>
      </c>
    </row>
    <row r="39" spans="1:6">
      <c r="A39" s="27" t="s">
        <v>817</v>
      </c>
      <c r="B39" s="31"/>
      <c r="C39" s="434"/>
      <c r="D39" s="571"/>
      <c r="E39" s="434"/>
      <c r="F39" s="433">
        <f>C39-E39</f>
        <v>0</v>
      </c>
    </row>
    <row r="40" spans="1:6" ht="9.9" customHeight="1">
      <c r="A40" s="27" t="s">
        <v>543</v>
      </c>
      <c r="B40" s="31"/>
      <c r="C40" s="434"/>
      <c r="D40" s="571"/>
      <c r="E40" s="434"/>
      <c r="F40" s="433">
        <f>C40-E40</f>
        <v>0</v>
      </c>
    </row>
    <row r="41" spans="1:6" ht="15" customHeight="1">
      <c r="A41" s="27" t="s">
        <v>546</v>
      </c>
      <c r="B41" s="31"/>
      <c r="C41" s="434"/>
      <c r="D41" s="571"/>
      <c r="E41" s="434"/>
      <c r="F41" s="433">
        <f>C41-E41</f>
        <v>0</v>
      </c>
    </row>
    <row r="42" spans="1:6" ht="13.8">
      <c r="A42" s="29" t="s">
        <v>558</v>
      </c>
      <c r="B42" s="30" t="s">
        <v>829</v>
      </c>
      <c r="C42" s="433">
        <f>SUM(C38:C41)</f>
        <v>0</v>
      </c>
      <c r="D42" s="570"/>
      <c r="E42" s="433">
        <f>SUM(E38:E41)</f>
        <v>0</v>
      </c>
      <c r="F42" s="433">
        <f>SUM(F38:F41)</f>
        <v>0</v>
      </c>
    </row>
    <row r="43" spans="1:6">
      <c r="A43" s="27" t="s">
        <v>819</v>
      </c>
      <c r="B43" s="31"/>
      <c r="C43" s="433"/>
      <c r="D43" s="570"/>
      <c r="E43" s="433"/>
      <c r="F43" s="433"/>
    </row>
    <row r="44" spans="1:6">
      <c r="A44" s="27" t="s">
        <v>537</v>
      </c>
      <c r="B44" s="31"/>
      <c r="C44" s="434"/>
      <c r="D44" s="571"/>
      <c r="E44" s="434"/>
      <c r="F44" s="433">
        <f>C44-E44</f>
        <v>0</v>
      </c>
    </row>
    <row r="45" spans="1:6">
      <c r="A45" s="27" t="s">
        <v>540</v>
      </c>
      <c r="B45" s="31"/>
      <c r="C45" s="434"/>
      <c r="D45" s="571"/>
      <c r="E45" s="434"/>
      <c r="F45" s="433">
        <f>C45-E45</f>
        <v>0</v>
      </c>
    </row>
    <row r="46" spans="1:6">
      <c r="A46" s="27" t="s">
        <v>543</v>
      </c>
      <c r="B46" s="31"/>
      <c r="C46" s="434"/>
      <c r="D46" s="571"/>
      <c r="E46" s="434"/>
      <c r="F46" s="433">
        <f>C46-E46</f>
        <v>0</v>
      </c>
    </row>
    <row r="47" spans="1:6">
      <c r="A47" s="27" t="s">
        <v>546</v>
      </c>
      <c r="B47" s="31"/>
      <c r="C47" s="434"/>
      <c r="D47" s="571"/>
      <c r="E47" s="434"/>
      <c r="F47" s="433">
        <f>C47-E47</f>
        <v>0</v>
      </c>
    </row>
    <row r="48" spans="1:6" ht="13.8">
      <c r="A48" s="29" t="s">
        <v>575</v>
      </c>
      <c r="B48" s="30" t="s">
        <v>830</v>
      </c>
      <c r="C48" s="433">
        <f>SUM(C44:C47)</f>
        <v>0</v>
      </c>
      <c r="D48" s="570"/>
      <c r="E48" s="433">
        <f>SUM(E44:E47)</f>
        <v>0</v>
      </c>
      <c r="F48" s="433">
        <f>SUM(F44:F47)</f>
        <v>0</v>
      </c>
    </row>
    <row r="49" spans="1:6">
      <c r="A49" s="27" t="s">
        <v>821</v>
      </c>
      <c r="B49" s="31"/>
      <c r="C49" s="433"/>
      <c r="D49" s="570"/>
      <c r="E49" s="433"/>
      <c r="F49" s="433"/>
    </row>
    <row r="50" spans="1:6">
      <c r="A50" s="27" t="s">
        <v>537</v>
      </c>
      <c r="B50" s="31"/>
      <c r="C50" s="434"/>
      <c r="D50" s="571"/>
      <c r="E50" s="434"/>
      <c r="F50" s="433">
        <f>C50-E50</f>
        <v>0</v>
      </c>
    </row>
    <row r="51" spans="1:6">
      <c r="A51" s="27" t="s">
        <v>540</v>
      </c>
      <c r="B51" s="31"/>
      <c r="C51" s="434"/>
      <c r="D51" s="571"/>
      <c r="E51" s="434"/>
      <c r="F51" s="433">
        <f>C51-E51</f>
        <v>0</v>
      </c>
    </row>
    <row r="52" spans="1:6">
      <c r="A52" s="27" t="s">
        <v>543</v>
      </c>
      <c r="B52" s="31"/>
      <c r="C52" s="434"/>
      <c r="D52" s="571"/>
      <c r="E52" s="434"/>
      <c r="F52" s="433">
        <f>C52-E52</f>
        <v>0</v>
      </c>
    </row>
    <row r="53" spans="1:6">
      <c r="A53" s="27" t="s">
        <v>546</v>
      </c>
      <c r="B53" s="31"/>
      <c r="C53" s="434"/>
      <c r="D53" s="571"/>
      <c r="E53" s="434"/>
      <c r="F53" s="433">
        <f>C53-E53</f>
        <v>0</v>
      </c>
    </row>
    <row r="54" spans="1:6" ht="13.8">
      <c r="A54" s="29" t="s">
        <v>594</v>
      </c>
      <c r="B54" s="30" t="s">
        <v>831</v>
      </c>
      <c r="C54" s="433">
        <f>SUM(C50:C53)</f>
        <v>0</v>
      </c>
      <c r="D54" s="570"/>
      <c r="E54" s="433">
        <f>SUM(E50:E53)</f>
        <v>0</v>
      </c>
      <c r="F54" s="433">
        <f>SUM(F50:F53)</f>
        <v>0</v>
      </c>
    </row>
    <row r="55" spans="1:6">
      <c r="A55" s="27" t="s">
        <v>823</v>
      </c>
      <c r="B55" s="31"/>
      <c r="C55" s="433"/>
      <c r="D55" s="570"/>
      <c r="E55" s="433"/>
      <c r="F55" s="433"/>
    </row>
    <row r="56" spans="1:6">
      <c r="A56" s="27" t="s">
        <v>537</v>
      </c>
      <c r="B56" s="31"/>
      <c r="C56" s="434"/>
      <c r="D56" s="571"/>
      <c r="E56" s="434"/>
      <c r="F56" s="433">
        <f>C56-E56</f>
        <v>0</v>
      </c>
    </row>
    <row r="57" spans="1:6">
      <c r="A57" s="27" t="s">
        <v>540</v>
      </c>
      <c r="B57" s="31"/>
      <c r="C57" s="434"/>
      <c r="D57" s="571"/>
      <c r="E57" s="434"/>
      <c r="F57" s="433">
        <f>C57-E57</f>
        <v>0</v>
      </c>
    </row>
    <row r="58" spans="1:6">
      <c r="A58" s="27" t="s">
        <v>543</v>
      </c>
      <c r="B58" s="31"/>
      <c r="C58" s="434"/>
      <c r="D58" s="571"/>
      <c r="E58" s="434"/>
      <c r="F58" s="433">
        <f>C58-E58</f>
        <v>0</v>
      </c>
    </row>
    <row r="59" spans="1:6">
      <c r="A59" s="27" t="s">
        <v>546</v>
      </c>
      <c r="B59" s="31"/>
      <c r="C59" s="434"/>
      <c r="D59" s="571"/>
      <c r="E59" s="434"/>
      <c r="F59" s="433">
        <f>C59-E59</f>
        <v>0</v>
      </c>
    </row>
    <row r="60" spans="1:6" ht="13.8">
      <c r="A60" s="29" t="s">
        <v>824</v>
      </c>
      <c r="B60" s="30" t="s">
        <v>832</v>
      </c>
      <c r="C60" s="433">
        <f>SUM(C56:C59)</f>
        <v>0</v>
      </c>
      <c r="D60" s="570"/>
      <c r="E60" s="433">
        <f>SUM(E56:E59)</f>
        <v>0</v>
      </c>
      <c r="F60" s="433">
        <f>SUM(F56:F59)</f>
        <v>0</v>
      </c>
    </row>
    <row r="61" spans="1:6" ht="13.8">
      <c r="A61" s="32" t="s">
        <v>833</v>
      </c>
      <c r="B61" s="30" t="s">
        <v>834</v>
      </c>
      <c r="C61" s="433">
        <f>C60+C54+C48+C42</f>
        <v>0</v>
      </c>
      <c r="D61" s="570"/>
      <c r="E61" s="433">
        <f>E60+E54+E48+E42</f>
        <v>0</v>
      </c>
      <c r="F61" s="433">
        <f>F60+F54+F48+F42</f>
        <v>0</v>
      </c>
    </row>
    <row r="62" spans="1:6">
      <c r="A62" s="244"/>
      <c r="B62" s="245"/>
      <c r="C62" s="436"/>
      <c r="D62" s="573"/>
      <c r="E62" s="436"/>
      <c r="F62" s="436"/>
    </row>
    <row r="63" spans="1:6">
      <c r="A63" s="388" t="str">
        <f>'справка №1-БАЛАНС'!A95</f>
        <v>Дата на съставяне: 26.01.2024</v>
      </c>
      <c r="B63" s="245"/>
      <c r="C63" s="627"/>
      <c r="D63" s="627"/>
      <c r="E63" s="627"/>
      <c r="F63" s="627"/>
    </row>
    <row r="64" spans="1:6" s="17" customFormat="1" ht="12">
      <c r="A64" s="381" t="s">
        <v>893</v>
      </c>
      <c r="B64" s="11"/>
      <c r="C64" s="437" t="s">
        <v>898</v>
      </c>
      <c r="D64" s="574"/>
      <c r="E64" s="437" t="s">
        <v>898</v>
      </c>
      <c r="F64" s="438"/>
    </row>
    <row r="65" spans="1:6" s="17" customFormat="1" ht="12">
      <c r="A65" s="142"/>
      <c r="B65" s="343" t="s">
        <v>894</v>
      </c>
      <c r="C65" s="439"/>
      <c r="D65" s="575" t="s">
        <v>891</v>
      </c>
      <c r="E65" s="439"/>
      <c r="F65" s="440" t="s">
        <v>892</v>
      </c>
    </row>
    <row r="66" spans="1:6">
      <c r="C66" s="436"/>
      <c r="E66" s="436"/>
    </row>
  </sheetData>
  <mergeCells count="3">
    <mergeCell ref="B5:D5"/>
    <mergeCell ref="B6:C6"/>
    <mergeCell ref="C63:F63"/>
  </mergeCells>
  <phoneticPr fontId="18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56:F59 C50:F53 C44:F47 C38:F41 C30:F33 C18:F21 C12:F15 C24:F27" xr:uid="{00000000-0002-0000-0700-000000000000}">
      <formula1>0</formula1>
      <formula2>9999999999999990</formula2>
    </dataValidation>
  </dataValidations>
  <printOptions horizontalCentered="1" verticalCentered="1"/>
  <pageMargins left="0.23" right="0.25" top="0.22" bottom="0.51181102362204722" header="0.51181102362204722" footer="0.51181102362204722"/>
  <pageSetup paperSize="9" scale="86" orientation="portrait" r:id="rId1"/>
  <headerFooter alignWithMargins="0">
    <oddHeader>&amp;R&amp;"Times New Roman Cyr,Regular"&amp;9СПРАВКА ПО ОБРАЗЕЦ №  8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47"/>
  <sheetViews>
    <sheetView tabSelected="1" topLeftCell="A22" workbookViewId="0">
      <selection activeCell="B51" sqref="B51"/>
    </sheetView>
  </sheetViews>
  <sheetFormatPr defaultRowHeight="15.6"/>
  <cols>
    <col min="1" max="1" width="48.44140625" style="270" customWidth="1"/>
    <col min="2" max="3" width="19.33203125" style="271" customWidth="1"/>
  </cols>
  <sheetData>
    <row r="1" spans="1:3">
      <c r="B1" s="277" t="s">
        <v>9</v>
      </c>
      <c r="C1" s="277" t="s">
        <v>10</v>
      </c>
    </row>
    <row r="2" spans="1:3">
      <c r="A2" s="272" t="s">
        <v>879</v>
      </c>
    </row>
    <row r="3" spans="1:3">
      <c r="A3" s="274" t="s">
        <v>850</v>
      </c>
      <c r="B3" s="275">
        <f>'справка №1-БАЛАНС'!G35</f>
        <v>28785</v>
      </c>
      <c r="C3" s="275">
        <f>'справка №1-БАЛАНС'!H35</f>
        <v>26889</v>
      </c>
    </row>
    <row r="4" spans="1:3">
      <c r="A4" s="274" t="s">
        <v>460</v>
      </c>
      <c r="B4" s="275">
        <f>'справка №1-БАЛАНС'!G10</f>
        <v>15865</v>
      </c>
      <c r="C4" s="275">
        <f>'справка №1-БАЛАНС'!H10</f>
        <v>15865</v>
      </c>
    </row>
    <row r="5" spans="1:3">
      <c r="A5" s="274" t="s">
        <v>852</v>
      </c>
      <c r="B5" s="275">
        <f>'справка №1-БАЛАНС'!G30+'справка №1-БАЛАНС'!G31</f>
        <v>3224</v>
      </c>
      <c r="C5" s="275">
        <f>'справка №1-БАЛАНС'!H30+'справка №1-БАЛАНС'!H31</f>
        <v>2651</v>
      </c>
    </row>
    <row r="6" spans="1:3">
      <c r="A6" s="274" t="s">
        <v>851</v>
      </c>
      <c r="B6" s="275"/>
      <c r="C6" s="275"/>
    </row>
    <row r="7" spans="1:3">
      <c r="A7" s="274" t="s">
        <v>853</v>
      </c>
      <c r="B7" s="275">
        <f>'справка №1-БАЛАНС'!G54</f>
        <v>0</v>
      </c>
      <c r="C7" s="275">
        <f>'справка №1-БАЛАНС'!H54</f>
        <v>0</v>
      </c>
    </row>
    <row r="8" spans="1:3">
      <c r="A8" s="274" t="s">
        <v>854</v>
      </c>
      <c r="B8" s="275">
        <f>'справка №1-БАЛАНС'!G78</f>
        <v>2441</v>
      </c>
      <c r="C8" s="275">
        <f>'справка №1-БАЛАНС'!H78</f>
        <v>2448</v>
      </c>
    </row>
    <row r="9" spans="1:3">
      <c r="A9" s="274" t="s">
        <v>855</v>
      </c>
      <c r="B9" s="275">
        <f>'справка №1-БАЛАНС'!C18</f>
        <v>29</v>
      </c>
      <c r="C9" s="275">
        <f>'справка №1-БАЛАНС'!D18</f>
        <v>17</v>
      </c>
    </row>
    <row r="10" spans="1:3">
      <c r="A10" s="276" t="s">
        <v>856</v>
      </c>
      <c r="B10" s="275">
        <f>'справка №1-БАЛАНС'!C19</f>
        <v>0</v>
      </c>
      <c r="C10" s="275">
        <f>'справка №1-БАЛАНС'!D19</f>
        <v>0</v>
      </c>
    </row>
    <row r="11" spans="1:3">
      <c r="A11" s="276" t="s">
        <v>857</v>
      </c>
      <c r="B11" s="275">
        <f>'справка №1-БАЛАНС'!C44</f>
        <v>14658</v>
      </c>
      <c r="C11" s="275">
        <f>'справка №1-БАЛАНС'!D44</f>
        <v>14658</v>
      </c>
    </row>
    <row r="12" spans="1:3">
      <c r="A12" s="276" t="s">
        <v>858</v>
      </c>
      <c r="B12" s="275">
        <f>'справка №1-БАЛАНС'!C50</f>
        <v>965</v>
      </c>
      <c r="C12" s="275">
        <f>'справка №1-БАЛАНС'!D50</f>
        <v>170</v>
      </c>
    </row>
    <row r="13" spans="1:3">
      <c r="A13" s="276" t="s">
        <v>859</v>
      </c>
      <c r="B13" s="275">
        <f>'справка №1-БАЛАНС'!C46</f>
        <v>965</v>
      </c>
      <c r="C13" s="275">
        <f>'справка №1-БАЛАНС'!D46</f>
        <v>170</v>
      </c>
    </row>
    <row r="14" spans="1:3">
      <c r="A14" s="276" t="s">
        <v>860</v>
      </c>
      <c r="B14" s="275">
        <f>'справка №1-БАЛАНС'!C92</f>
        <v>15574</v>
      </c>
      <c r="C14" s="275">
        <f>'справка №1-БАЛАНС'!D92</f>
        <v>14492</v>
      </c>
    </row>
    <row r="15" spans="1:3">
      <c r="A15" s="276" t="s">
        <v>861</v>
      </c>
      <c r="B15" s="275">
        <f>'справка №1-БАЛАНС'!C57</f>
        <v>0</v>
      </c>
      <c r="C15" s="275">
        <f>'справка №1-БАЛАНС'!D57</f>
        <v>0</v>
      </c>
    </row>
    <row r="16" spans="1:3">
      <c r="A16" s="276" t="s">
        <v>862</v>
      </c>
      <c r="B16" s="275">
        <f>'справка №1-БАЛАНС'!C74</f>
        <v>432</v>
      </c>
      <c r="C16" s="275">
        <f>'справка №1-БАЛАНС'!D74</f>
        <v>1376</v>
      </c>
    </row>
    <row r="17" spans="1:3">
      <c r="A17" s="276" t="s">
        <v>863</v>
      </c>
      <c r="B17" s="275">
        <f>'справка №1-БАЛАНС'!C66</f>
        <v>382</v>
      </c>
      <c r="C17" s="275">
        <f>'справка №1-БАЛАНС'!D66</f>
        <v>1326</v>
      </c>
    </row>
    <row r="18" spans="1:3">
      <c r="A18" s="276" t="s">
        <v>864</v>
      </c>
      <c r="B18" s="275">
        <f>'справка №1-БАЛАНС'!C83</f>
        <v>114</v>
      </c>
      <c r="C18" s="275">
        <f>'справка №1-БАЛАНС'!D83</f>
        <v>120</v>
      </c>
    </row>
    <row r="19" spans="1:3">
      <c r="A19" s="276" t="s">
        <v>865</v>
      </c>
      <c r="B19" s="275">
        <f>'справка №1-БАЛАНС'!C90</f>
        <v>15012</v>
      </c>
      <c r="C19" s="275">
        <f>'справка №1-БАЛАНС'!D90</f>
        <v>12995</v>
      </c>
    </row>
    <row r="20" spans="1:3">
      <c r="A20" s="276" t="s">
        <v>866</v>
      </c>
      <c r="B20" s="275">
        <f>'справка №1-БАЛАНС'!C93</f>
        <v>31226</v>
      </c>
      <c r="C20" s="275">
        <f>'справка №1-БАЛАНС'!D93</f>
        <v>29337</v>
      </c>
    </row>
    <row r="22" spans="1:3">
      <c r="A22" s="273" t="s">
        <v>867</v>
      </c>
    </row>
    <row r="23" spans="1:3">
      <c r="A23" s="276" t="s">
        <v>868</v>
      </c>
      <c r="B23" s="275">
        <f>'справка №2-ОТЧЕТ ЗА ДОХОДИТЕ'!G13</f>
        <v>0</v>
      </c>
      <c r="C23" s="275">
        <f>'справка №2-ОТЧЕТ ЗА ДОХОДИТЕ'!H13</f>
        <v>0</v>
      </c>
    </row>
    <row r="24" spans="1:3">
      <c r="A24" s="278" t="s">
        <v>869</v>
      </c>
      <c r="B24" s="275">
        <f>'справка №2-ОТЧЕТ ЗА ДОХОДИТЕ'!G24</f>
        <v>4966</v>
      </c>
      <c r="C24" s="275">
        <f>'справка №2-ОТЧЕТ ЗА ДОХОДИТЕ'!H24</f>
        <v>4470</v>
      </c>
    </row>
    <row r="25" spans="1:3">
      <c r="A25" s="278" t="s">
        <v>870</v>
      </c>
      <c r="B25" s="275">
        <f>'справка №2-ОТЧЕТ ЗА ДОХОДИТЕ'!C19</f>
        <v>1731</v>
      </c>
      <c r="C25" s="275">
        <f>'справка №2-ОТЧЕТ ЗА ДОХОДИТЕ'!D19</f>
        <v>1783</v>
      </c>
    </row>
    <row r="26" spans="1:3">
      <c r="A26" s="278" t="s">
        <v>871</v>
      </c>
      <c r="B26" s="275">
        <f>'справка №2-ОТЧЕТ ЗА ДОХОДИТЕ'!C9</f>
        <v>8</v>
      </c>
      <c r="C26" s="275">
        <f>'справка №2-ОТЧЕТ ЗА ДОХОДИТЕ'!D9</f>
        <v>9</v>
      </c>
    </row>
    <row r="27" spans="1:3">
      <c r="A27" s="278" t="s">
        <v>872</v>
      </c>
      <c r="B27" s="275">
        <f>'справка №2-ОТЧЕТ ЗА ДОХОДИТЕ'!C11</f>
        <v>11</v>
      </c>
      <c r="C27" s="275">
        <f>'справка №2-ОТЧЕТ ЗА ДОХОДИТЕ'!D11</f>
        <v>4</v>
      </c>
    </row>
    <row r="28" spans="1:3">
      <c r="A28" s="278" t="s">
        <v>874</v>
      </c>
      <c r="B28" s="275">
        <f>'справка №2-ОТЧЕТ ЗА ДОХОДИТЕ'!C26</f>
        <v>11</v>
      </c>
      <c r="C28" s="275">
        <f>'справка №2-ОТЧЕТ ЗА ДОХОДИТЕ'!D26</f>
        <v>36</v>
      </c>
    </row>
    <row r="29" spans="1:3">
      <c r="A29" s="279" t="s">
        <v>873</v>
      </c>
      <c r="B29" s="275">
        <f>'справка №2-ОТЧЕТ ЗА ДОХОДИТЕ'!C22</f>
        <v>0</v>
      </c>
      <c r="C29" s="275">
        <f>'справка №2-ОТЧЕТ ЗА ДОХОДИТЕ'!D22</f>
        <v>0</v>
      </c>
    </row>
    <row r="30" spans="1:3">
      <c r="A30" s="280" t="s">
        <v>913</v>
      </c>
      <c r="B30" s="275">
        <f>IF('справка №2-ОТЧЕТ ЗА ДОХОДИТЕ'!C34&gt;0,'справка №2-ОТЧЕТ ЗА ДОХОДИТЕ'!C34,-'справка №2-ОТЧЕТ ЗА ДОХОДИТЕ'!G34)</f>
        <v>3224</v>
      </c>
      <c r="C30" s="275">
        <f>IF('справка №2-ОТЧЕТ ЗА ДОХОДИТЕ'!D34&gt;0,'справка №2-ОТЧЕТ ЗА ДОХОДИТЕ'!D34,-'справка №2-ОТЧЕТ ЗА ДОХОДИТЕ'!H34)</f>
        <v>2651</v>
      </c>
    </row>
    <row r="31" spans="1:3">
      <c r="A31" s="278" t="s">
        <v>885</v>
      </c>
      <c r="B31" s="275">
        <f>'справка №2-ОТЧЕТ ЗА ДОХОДИТЕ'!C41</f>
        <v>3224</v>
      </c>
      <c r="C31" s="275">
        <f>'справка №2-ОТЧЕТ ЗА ДОХОДИТЕ'!D41</f>
        <v>2651</v>
      </c>
    </row>
    <row r="33" spans="1:3">
      <c r="A33" s="272" t="s">
        <v>875</v>
      </c>
    </row>
    <row r="34" spans="1:3">
      <c r="A34" s="281" t="s">
        <v>880</v>
      </c>
      <c r="B34" s="275">
        <f>'справка №3-ОПП по прекия метод'!C10</f>
        <v>0</v>
      </c>
      <c r="C34" s="275">
        <f>'справка №3-ОПП по прекия метод'!D10</f>
        <v>0</v>
      </c>
    </row>
    <row r="35" spans="1:3">
      <c r="A35" s="281" t="s">
        <v>881</v>
      </c>
      <c r="B35" s="275">
        <f>'справка №3-ОПП по прекия метод'!C11</f>
        <v>-401</v>
      </c>
      <c r="C35" s="275">
        <f>'справка №3-ОПП по прекия метод'!D11</f>
        <v>-506</v>
      </c>
    </row>
    <row r="36" spans="1:3">
      <c r="A36" s="282" t="s">
        <v>882</v>
      </c>
      <c r="B36" s="275">
        <f>'справка №3-ОПП по прекия метод'!C20</f>
        <v>-1882</v>
      </c>
      <c r="C36" s="275">
        <f>'справка №3-ОПП по прекия метод'!D20</f>
        <v>-1662</v>
      </c>
    </row>
    <row r="37" spans="1:3">
      <c r="A37" s="281" t="s">
        <v>883</v>
      </c>
      <c r="B37" s="275">
        <f>'справка №3-ОПП по прекия метод'!C28</f>
        <v>0</v>
      </c>
      <c r="C37" s="275">
        <f>'справка №3-ОПП по прекия метод'!D28</f>
        <v>19</v>
      </c>
    </row>
    <row r="38" spans="1:3">
      <c r="A38" s="281" t="s">
        <v>884</v>
      </c>
      <c r="B38" s="275">
        <f>'справка №3-ОПП по прекия метод'!C27</f>
        <v>0</v>
      </c>
      <c r="C38" s="275">
        <f>'справка №3-ОПП по прекия метод'!D27</f>
        <v>0</v>
      </c>
    </row>
    <row r="39" spans="1:3">
      <c r="A39" s="282" t="s">
        <v>876</v>
      </c>
      <c r="B39" s="275">
        <f>'справка №3-ОПП по прекия метод'!C32</f>
        <v>4796</v>
      </c>
      <c r="C39" s="275">
        <f>'справка №3-ОПП по прекия метод'!D32</f>
        <v>3702</v>
      </c>
    </row>
    <row r="40" spans="1:3">
      <c r="A40" s="282" t="s">
        <v>877</v>
      </c>
      <c r="B40" s="275">
        <f>'справка №3-ОПП по прекия метод'!C42</f>
        <v>-897</v>
      </c>
      <c r="C40" s="275">
        <f>'справка №3-ОПП по прекия метод'!D42</f>
        <v>-1085</v>
      </c>
    </row>
    <row r="41" spans="1:3" ht="13.5" customHeight="1">
      <c r="A41" s="281" t="s">
        <v>878</v>
      </c>
      <c r="B41" s="275">
        <f>'справка №3-ОПП по прекия метод'!C43</f>
        <v>2017</v>
      </c>
      <c r="C41" s="275">
        <f>'справка №3-ОПП по прекия метод'!D43</f>
        <v>955</v>
      </c>
    </row>
    <row r="43" spans="1:3">
      <c r="A43" s="281" t="s">
        <v>886</v>
      </c>
      <c r="B43" s="275">
        <f>'справка №2-ОТЧЕТ ЗА ДОХОДИТЕ'!G33</f>
        <v>4966</v>
      </c>
      <c r="C43" s="275">
        <f>'справка №2-ОТЧЕТ ЗА ДОХОДИТЕ'!H33</f>
        <v>4470</v>
      </c>
    </row>
    <row r="44" spans="1:3">
      <c r="A44" s="281" t="s">
        <v>887</v>
      </c>
      <c r="B44" s="275">
        <f>'справка №2-ОТЧЕТ ЗА ДОХОДИТЕ'!C33</f>
        <v>1742</v>
      </c>
      <c r="C44" s="275">
        <f>'справка №2-ОТЧЕТ ЗА ДОХОДИТЕ'!D33</f>
        <v>1819</v>
      </c>
    </row>
    <row r="45" spans="1:3">
      <c r="A45" s="282" t="s">
        <v>852</v>
      </c>
      <c r="B45" s="275">
        <f>IF('справка №2-ОТЧЕТ ЗА ДОХОДИТЕ'!C41&gt;0,'справка №2-ОТЧЕТ ЗА ДОХОДИТЕ'!C41,-'справка №2-ОТЧЕТ ЗА ДОХОДИТЕ'!G41)</f>
        <v>3224</v>
      </c>
      <c r="C45" s="275">
        <f>IF('справка №2-ОТЧЕТ ЗА ДОХОДИТЕ'!D41&gt;0,'справка №2-ОТЧЕТ ЗА ДОХОДИТЕ'!D41,-'справка №2-ОТЧЕТ ЗА ДОХОДИТЕ'!H41)</f>
        <v>2651</v>
      </c>
    </row>
    <row r="46" spans="1:3">
      <c r="A46" s="281" t="s">
        <v>888</v>
      </c>
      <c r="B46" s="275">
        <f>'справка №2-ОТЧЕТ ЗА ДОХОДИТЕ'!G19</f>
        <v>38</v>
      </c>
      <c r="C46" s="275">
        <f>'справка №2-ОТЧЕТ ЗА ДОХОДИТЕ'!H19</f>
        <v>5</v>
      </c>
    </row>
    <row r="47" spans="1:3">
      <c r="A47" s="281" t="s">
        <v>889</v>
      </c>
      <c r="B47" s="275">
        <f>'справка №2-ОТЧЕТ ЗА ДОХОДИТЕ'!G20</f>
        <v>4631</v>
      </c>
      <c r="C47" s="275">
        <f>'справка №2-ОТЧЕТ ЗА ДОХОДИТЕ'!H20</f>
        <v>4195</v>
      </c>
    </row>
  </sheetData>
  <phoneticPr fontId="18" type="noConversion"/>
  <pageMargins left="0.75" right="0.75" top="0.47" bottom="0.38" header="0.27" footer="0.24"/>
  <pageSetup paperSize="9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3" Type="http://schemas.openxmlformats.org/package/2006/relationships/digital-signature/signature" Target="sig3.xml"/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LHB6It2W4PPU0yI7H38uwtB1R9Y=</DigestValue>
    </Reference>
    <Reference URI="#idOfficeObject" Type="http://www.w3.org/2000/09/xmldsig#Object">
      <DigestMethod Algorithm="http://www.w3.org/2000/09/xmldsig#sha1"/>
      <DigestValue>Nxr9iCqDGvlmOe4FTQlcN5M0Z78=</DigestValue>
    </Reference>
    <Reference URI="#idSignedProperties" Type="http://uri.etsi.org/01903#SignedProperties">
      <Transforms>
        <Transform Algorithm="http://www.w3.org/TR/2001/REC-xml-c14n-20010315"/>
      </Transforms>
      <DigestMethod Algorithm="http://www.w3.org/2000/09/xmldsig#sha1"/>
      <DigestValue>PwWMkK4FclKp7pkNR6mlR4Q/MFY=</DigestValue>
    </Reference>
  </SignedInfo>
  <SignatureValue>vzT00L+soLcUxUpNtTY5vbUnhQwP3i+qYuNT/gP61jnWkTOx83hUKYUiDbHfNyJTnWvz4IX7JT6n
Cn9VyNAcEXyG85pRmxEK4fBn4G5vFLMXIOYMP18HSNpfTiCKUDeqG/hZrty5qCiWpfZ2fgZwtGVK
u3Ij68mVWmxYSgljMqG2ieJGdmH3HI2HpjhhYJF7ZX8kdLr8e//hec8kN7RfXUN5CmKuZR8ifgS3
eWF2oORQ0K+gQ3djVCDyWf283MebabmWqcQ7AqTofL/PU3w6eF2vYQ83JniAEJUHZkNihD9awsVo
mZZS1WKt3BEANhIESvPXs39qC1zJIZZ/Gv2vHA==</SignatureValue>
  <KeyInfo>
    <X509Data>
      <X509Certificate>MIIG5zCCBM+gAwIBAgIEI8R7ZzANBgkqhkiG9w0BAQsFADB4MQswCQYDVQQGEwJCRzEYMBYGA1UE
YRMPTlRSQkctMjAxMjMwNDI2MRIwEAYDVQQKEwlCT1JJQ0EgQUQxEDAOBgNVBAsTB0ItVHJ1c3Qx
KTAnBgNVBAMTIEItVHJ1c3QgT3BlcmF0aW9uYWwgUXVhbGlmaWVkIENBMB4XDTIxMDUyODA5NDIz
OVoXDTI0MDUyNzA5NDIzOVowgZUxJDAiBgkqhkiG9w0BCQEWFW4ubmlrb2xvdkBoaWthLWJnLmNv
bTEQMA4GA1UEBAwHTmlrb2xvdjEQMA4GA1UEKgwHTmlrb2xheTEZMBcGA1UEBRMQUE5PQkctNzgw
NzI5NjI2MjEhMB8GA1UEAwwYTmlrb2xheSBHZW9yZ2lldiBOaWtvbG92MQswCQYDVQQGEwJCRzCC
ASIwDQYJKoZIhvcNAQEBBQADggEPADCCAQoCggEBAN8loS38SbjGEJOS4jLH/REmyrzNADZLp4Kl
C9+3aleo4/kCkENHw8bZQNCfT4WDXgsTUajYfeFV/KjRrKkgCD1Sz10vRhy8a9AIOmUqHdyvJgBx
lZFXSkeZa10V7Hyr0+XA2CseRhxAxPcuxjAr6pdH1RQizUjdHvRFYykpEGAYqDCO5o2TNtZY5VUX
jFQ2s56oIIvPsIemf/qfOPbEqjyzJfL8xBeKZ/qBgd4IN8ODhy4ToP7qMttUQxcTqS3E4qEM+TcI
zkA7KHQUg+g6CIFgq7qL6gD/wDu+hieIDkVNE2EXYfZbV3IRryrfiHVKbx9iCBJdiaZ/QX+4yKQ4
MRkCAwEAAaOCAlkwggJVMB0GA1UdDgQWBBRXVC2IWDbrivJQCaqBCRAQRz0UeTAfBgNVHSMEGDAW
gBQnzwhDBPDFgzdngRdN/AXm22WLsDAgBgNVHRIEGTAXhhVodHRwOi8vd3d3LmItdHJ1c3QuYmcw
CQYDVR0TBAIwADBhBgNVHSAEWjBYMEEGCysGAQQB+3YBBgEBMDIwMAYIKwYBBQUHAgEWJGh0dHA6
Ly93d3cuYi10cnVzdC5vcmcvZG9jdW1lbnRzL2NwczAIBgYEAIswAQEwCQYHBACL7EABAjAOBgNV
HQ8BAf8EBAMCBeAwHQYDVR0lBBYwFAYIKwYBBQUHAwIGCCsGAQUFBwMEMEwGA1UdHwRFMEMwQaA/
oD2GO2h0dHA6Ly9jcmwuYi10cnVzdC5vcmcvcmVwb3NpdG9yeS9CLVRydXN0T3BlcmF0aW9uYWxR
Q0EuY3JsMHsGCCsGAQUFBwEBBG8wbTAjBggrBgEFBQcwAYYXaHR0cDovL29jc3AuYi10cnVzdC5v
cmcwRgYIKwYBBQUHMAKGOmh0dHA6Ly9jYS5iLXRydXN0Lm9yZy9yZXBvc2l0b3J5L0ItVHJ1c3RP
cGVyYXRpb25hbFFDQS5jZXIwgYgGCCsGAQUFBwEDBHwwejAVBggrBgEFBQcLAjAJBgcEAIvsSQEB
MAgGBgQAjkYBATAIBgYEAI5GAQQwOAYGBACORgEFMC4wLBYmaHR0cHM6Ly93d3cuYi10cnVzdC5v
cmcvcGRzL3Bkc19lbi5wZGYTAmVuMBMGBgQAjkYBBjAJBgcEAI5GAQYBMA0GCSqGSIb3DQEBCwUA
A4ICAQCQR3qeWGJLlCPFBew4dMfBfWIKE+lITIeCPoZoDADXp1faObgudQGvOeBXwBNdTzRddwxu
0GOuRuDidbyNVV/JylIYoi8Lpz+pHmjAi55Qers6kW5mYeTDdP+iwMgd9eMrUcW3xkS21exaRA8H
/OTVSwMecVAVJ4SE1xSKX0zgQk9gIB3+QZYMnaJCAOvZa77vWaPgWwYcaWTNhhax8eFt8lARNY+v
vgcQRGp7byQZ7PIN5JQ9DHlvm9sdbSj1lsD3lN1fxeKy2BdbHE2MFSJmtEwX7XD1WgYnImMhS1Vo
ekLUMb4sKptyZdk1FdCZUKruksfi7jWxyXhdP0ToQmrl27Em3MPbBwRKvgzC1wHdlo9z4d3y1kiM
Jp0JYUhecnQAgJMWoglqVc+Gb3jI3luiP6sJxHqJbeFphWsfxW7Z/yJ8mi36hy6u9wwiCuMuspIK
D0E85KPOdcv0Y+WKFFk1wqJgm0JZS731YWFNGPwq5+uXJ8T8F6Bm18FRPR3y6DMlNoXF+7y+fsj0
MU+Aj3x4LlUjk/rwvEHPGVU3Lv4uu73CANtgHsOa+nv6ct6DGI1kflLTzp9GTIBNz35anzQAt4cr
3wLU7T0vBdS0RirNq8SrkcNxCGsqiX4ocgx43kFVVNiqyro5op4GNcVohZ81kn4jp/hCxMYjtbOP
0XTAUw==</X509Certificate>
    </X509Data>
  </KeyInfo>
  <Object xmlns:mdssi="http://schemas.openxmlformats.org/package/2006/digital-signature" Id="idPackageObject">
    <Manifest>
      <Reference URI="/xl/styles.xml?ContentType=application/vnd.openxmlformats-officedocument.spreadsheetml.styles+xml">
        <DigestMethod Algorithm="http://www.w3.org/2000/09/xmldsig#sha1"/>
        <DigestValue>oqawAyTN6ctBFMV3L8V4JO1Pjes=</DigestValue>
      </Reference>
      <Reference URI="/xl/worksheets/sheet6.xml?ContentType=application/vnd.openxmlformats-officedocument.spreadsheetml.worksheet+xml">
        <DigestMethod Algorithm="http://www.w3.org/2000/09/xmldsig#sha1"/>
        <DigestValue>utzt5ym4iEh+Ejam1i95Uq47Pjc=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NYR9Wy2hTwPEEDd0ii2LqWGoFxU=</DigestValue>
      </Reference>
      <Reference URI="/xl/worksheets/sheet7.xml?ContentType=application/vnd.openxmlformats-officedocument.spreadsheetml.worksheet+xml">
        <DigestMethod Algorithm="http://www.w3.org/2000/09/xmldsig#sha1"/>
        <DigestValue>IDOet8znTOh6oQgzs6OgCVDnauA=</DigestValue>
      </Reference>
      <Reference URI="/xl/printerSettings/printerSettings6.bin?ContentType=application/vnd.openxmlformats-officedocument.spreadsheetml.printerSettings">
        <DigestMethod Algorithm="http://www.w3.org/2000/09/xmldsig#sha1"/>
        <DigestValue>J54NybpHndfMW5MKzzV9yFy9Vhw=</DigestValue>
      </Reference>
      <Reference URI="/xl/worksheets/sheet8.xml?ContentType=application/vnd.openxmlformats-officedocument.spreadsheetml.worksheet+xml">
        <DigestMethod Algorithm="http://www.w3.org/2000/09/xmldsig#sha1"/>
        <DigestValue>RHj4jIhjJRNkG9PIZNUaJa+1Y7U=</DigestValue>
      </Reference>
      <Reference URI="/xl/printerSettings/printerSettings7.bin?ContentType=application/vnd.openxmlformats-officedocument.spreadsheetml.printerSettings">
        <DigestMethod Algorithm="http://www.w3.org/2000/09/xmldsig#sha1"/>
        <DigestValue>CSjaXaTj0ZOoYjJT0ijuOykqvkI=</DigestValue>
      </Reference>
      <Reference URI="/xl/worksheets/sheet9.xml?ContentType=application/vnd.openxmlformats-officedocument.spreadsheetml.worksheet+xml">
        <DigestMethod Algorithm="http://www.w3.org/2000/09/xmldsig#sha1"/>
        <DigestValue>aigO/UDKfRPJI6ui68PgsLP3qJs=</DigestValue>
      </Reference>
      <Reference URI="/xl/printerSettings/printerSettings5.bin?ContentType=application/vnd.openxmlformats-officedocument.spreadsheetml.printerSettings">
        <DigestMethod Algorithm="http://www.w3.org/2000/09/xmldsig#sha1"/>
        <DigestValue>CSjaXaTj0ZOoYjJT0ijuOykqvkI=</DigestValue>
      </Reference>
      <Reference URI="/xl/theme/theme1.xml?ContentType=application/vnd.openxmlformats-officedocument.theme+xml">
        <DigestMethod Algorithm="http://www.w3.org/2000/09/xmldsig#sha1"/>
        <DigestValue>Z942Ud1ggmzsUHdIINNVRxh3IJU=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ZTY89CpmyZzUvcqOjfhhH62Rrg4=</DigestValue>
      </Reference>
      <Reference URI="/xl/worksheets/sheet5.xml?ContentType=application/vnd.openxmlformats-officedocument.spreadsheetml.worksheet+xml">
        <DigestMethod Algorithm="http://www.w3.org/2000/09/xmldsig#sha1"/>
        <DigestValue>CoDoeQDUu0PAt0a6zGNCyKlDvVA=</DigestValue>
      </Reference>
      <Reference URI="/xl/printerSettings/printerSettings3.bin?ContentType=application/vnd.openxmlformats-officedocument.spreadsheetml.printerSettings">
        <DigestMethod Algorithm="http://www.w3.org/2000/09/xmldsig#sha1"/>
        <DigestValue>ZTY89CpmyZzUvcqOjfhhH62Rrg4=</DigestValue>
      </Reference>
      <Reference URI="/xl/workbook.xml?ContentType=application/vnd.openxmlformats-officedocument.spreadsheetml.sheet.main+xml">
        <DigestMethod Algorithm="http://www.w3.org/2000/09/xmldsig#sha1"/>
        <DigestValue>0UbZzMrmyzkFmikNiszp1VyI5DY=</DigestValue>
      </Reference>
      <Reference URI="/xl/calcChain.xml?ContentType=application/vnd.openxmlformats-officedocument.spreadsheetml.calcChain+xml">
        <DigestMethod Algorithm="http://www.w3.org/2000/09/xmldsig#sha1"/>
        <DigestValue>pS5accZLDm8uKncMlf4FNJVF2jY=</DigestValue>
      </Reference>
      <Reference URI="/xl/worksheets/sheet1.xml?ContentType=application/vnd.openxmlformats-officedocument.spreadsheetml.worksheet+xml">
        <DigestMethod Algorithm="http://www.w3.org/2000/09/xmldsig#sha1"/>
        <DigestValue>Ckm5MK7LJ+RBaXnGST5mL0jaO78=</DigestValue>
      </Reference>
      <Reference URI="/xl/printerSettings/printerSettings9.bin?ContentType=application/vnd.openxmlformats-officedocument.spreadsheetml.printerSettings">
        <DigestMethod Algorithm="http://www.w3.org/2000/09/xmldsig#sha1"/>
        <DigestValue>J54NybpHndfMW5MKzzV9yFy9Vhw=</DigestValue>
      </Reference>
      <Reference URI="/xl/worksheets/sheet2.xml?ContentType=application/vnd.openxmlformats-officedocument.spreadsheetml.worksheet+xml">
        <DigestMethod Algorithm="http://www.w3.org/2000/09/xmldsig#sha1"/>
        <DigestValue>kko1Op6dB/lG7CZAgnEnBr9ubJw=</DigestValue>
      </Reference>
      <Reference URI="/xl/printerSettings/printerSettings8.bin?ContentType=application/vnd.openxmlformats-officedocument.spreadsheetml.printerSettings">
        <DigestMethod Algorithm="http://www.w3.org/2000/09/xmldsig#sha1"/>
        <DigestValue>J54NybpHndfMW5MKzzV9yFy9Vhw=</DigestValue>
      </Reference>
      <Reference URI="/xl/worksheets/sheet4.xml?ContentType=application/vnd.openxmlformats-officedocument.spreadsheetml.worksheet+xml">
        <DigestMethod Algorithm="http://www.w3.org/2000/09/xmldsig#sha1"/>
        <DigestValue>4qsWM91XUjiCI59gi34QsYOWypE=</DigestValue>
      </Reference>
      <Reference URI="/xl/printerSettings/printerSettings4.bin?ContentType=application/vnd.openxmlformats-officedocument.spreadsheetml.printerSettings">
        <DigestMethod Algorithm="http://www.w3.org/2000/09/xmldsig#sha1"/>
        <DigestValue>w8XMKOn+6OUNKni2pc6LnCAyeYA=</DigestValue>
      </Reference>
      <Reference URI="/xl/worksheets/sheet3.xml?ContentType=application/vnd.openxmlformats-officedocument.spreadsheetml.worksheet+xml">
        <DigestMethod Algorithm="http://www.w3.org/2000/09/xmldsig#sha1"/>
        <DigestValue>OJOkt/vfHYXeYxaD9ANzO543dzw=</DigestValue>
      </Reference>
      <Reference URI="/xl/sharedStrings.xml?ContentType=application/vnd.openxmlformats-officedocument.spreadsheetml.sharedStrings+xml">
        <DigestMethod Algorithm="http://www.w3.org/2000/09/xmldsig#sha1"/>
        <DigestValue>voCH5yh3LMaxz57sUnfClOEBd/Y=</DigestValue>
      </Reference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yMhQTw9PBMCmGwuuB9JTPShwImc=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evqmqFUdbvaL3aMipGrmdpdWthI=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DPl54m8ZkWDWmPPYreVK672bwio=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N/uDggg8AIygyJh+dIPdIaS6kno=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ew+sNkCbSxwNPstBsGRjC+14Sxg=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gLMRZB7s88mg+sKljXP+o9GVNVU=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pRTIgt3ZCwCHdZOTjQ1jGIvjSb8=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p3Vo1ELbv4NvleayWI6std39/r8=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13"/>
            <mdssi:RelationshipReference SourceId="rId3"/>
            <mdssi:RelationshipReference SourceId="rId7"/>
            <mdssi:RelationshipReference SourceId="rId12"/>
            <mdssi:RelationshipReference SourceId="rId2"/>
            <mdssi:RelationshipReference SourceId="rId1"/>
            <mdssi:RelationshipReference SourceId="rId6"/>
            <mdssi:RelationshipReference SourceId="rId11"/>
            <mdssi:RelationshipReference SourceId="rId5"/>
            <mdssi:RelationshipReference SourceId="rId10"/>
            <mdssi:RelationshipReference SourceId="rId4"/>
            <mdssi:RelationshipReference SourceId="rId9"/>
          </Transform>
          <Transform Algorithm="http://www.w3.org/TR/2001/REC-xml-c14n-20010315"/>
        </Transforms>
        <DigestMethod Algorithm="http://www.w3.org/2000/09/xmldsig#sha1"/>
        <DigestValue>S4dROHh4domAi1wIR2Hi7qGrRys=</DigestValue>
      </Reference>
    </Manifest>
    <SignatureProperties>
      <SignatureProperty Id="idSignatureTime" Target="#idPackageSignature">
        <mdssi:SignatureTime>
          <mdssi:Format>YYYY-MM-DDThh:mm:ssTZD</mdssi:Format>
          <mdssi:Value>2024-01-29T11:11:31Z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14.0</OfficeVersion>
          <ApplicationVersion>14.0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2024-01-29T11:11:31Z</xd:SigningTime>
          <xd:SigningCertificate>
            <xd:Cert>
              <xd:CertDigest>
                <DigestMethod Algorithm="http://www.w3.org/2000/09/xmldsig#sha1"/>
                <DigestValue>hBX0u70SfNIHU5J4Lh7bfxm/OvQ=</DigestValue>
              </xd:CertDigest>
              <xd:IssuerSerial>
                <X509IssuerName>CN=B-Trust Operational Qualified CA, OU=B-Trust, O=BORICA AD, OID.2.5.4.97=NTRBG-201230426, C=BG</X509IssuerName>
                <X509SerialNumber>600079207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/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OW3hzON9v01CPJYGTt36DtOAkM8=</DigestValue>
    </Reference>
    <Reference URI="#idOfficeObject" Type="http://www.w3.org/2000/09/xmldsig#Object">
      <DigestMethod Algorithm="http://www.w3.org/2000/09/xmldsig#sha1"/>
      <DigestValue>Nxr9iCqDGvlmOe4FTQlcN5M0Z78=</DigestValue>
    </Reference>
    <Reference URI="#idSignedProperties" Type="http://uri.etsi.org/01903#SignedProperties">
      <Transforms>
        <Transform Algorithm="http://www.w3.org/TR/2001/REC-xml-c14n-20010315"/>
      </Transforms>
      <DigestMethod Algorithm="http://www.w3.org/2000/09/xmldsig#sha1"/>
      <DigestValue>c5nNJB91z3W6J1MJckwgZAvJHNs=</DigestValue>
    </Reference>
  </SignedInfo>
  <SignatureValue>BaUMv2cOPkhkenF09tyWzvMeGEhNoPTjEt7d3+CToioXVCLbxglbtf2dxxxLrqd64U+ypki9Yh5V
mZ3pCYvlzQPSyySgAs1zONbnZaQUzdMo+in8iGqVkZvRkco28lZb040mLoU9uAb4DeAo0xN3KxC4
oOzxqdNTfqs871j2Q6z99sV4HR0NdVCZHLItZtPdx5CzSDNvuUr5CrR4x4l9EXAEBygqtjidWTVZ
L1XKEyxOapeH6qD0hQWT/TIx0CbURaci+ntjU2SwnUC7hr1qefVrVxMgsxvV5h62j1WfdZs3t9c2
UqQjwaX5IxGc1titxm8oQoFjWKxA6U95x0WEQw==</SignatureValue>
  <KeyInfo>
    <X509Data>
      <X509Certificate>MIIIATCCBmmgAwIBAgIIRHOggb8SwW8wDQYJKoZIhvcNAQELBQAwgb4xJDAiBgoJkiaJk/IsZAEZ
FhRxdWFsaWZpZWQtbmF0dXJhbC1jYTEuMCwGA1UEAwwlSW5mb05vdGFyeSBRdWFsaWZpZWQgUGVy
c29uYWwgU2lnbiBDQTELMAkGA1UEBhMCQkcxDjAMBgNVBAcMBVNvZmlhMRcwFQYDVQQKDA5JbmZv
Tm90YXJ5IFBMQzEWMBQGA1UECwwNUXVhbGlmaWVkIFRTUDEYMBYGA1UEYQwPTlRSQkctMTMxMjc2
ODI3MB4XDTIzMDYxMzA5MzYwMFoXDTI2MDYxMjA5MzU1OVowggERMREwDwYDVQQEDAhUQU5PVlNL
WTEkMCIGCgmSJomT8ixkARkWFHF1YWxpZmllZC1uYXR1cmFsLWNhMSMwIQYDVQQDDBpESU1JVFJF
IEJPR09NSUxPViBUQU5PVlNLWTEQMA4GA1UEKgwHRElNSVRSRTElMCMGCSqGSIb3DQEJARYWZC50
YW5vdnNraUBoaWthLWJnLmNvbTELMAkGA1UEBhMCQkcxDjAMBgNVBAcMBVNPRklBMRkwFwYDVQQF
ExBQTk9CRy01NTA5MDk2NDIyMSYwJAYDVQQKDB1JTkRVU1RSSUFMIEtBUElUQUwgSE9MRElORyBB
RDEYMBYGA1UEYQwPTlRSQkctMTIxNjE5MDU1MIIBIjANBgkqhkiG9w0BAQEFAAOCAQ8AMIIBCgKC
AQEAhMtLiWzlv9mhTG855oBe2XBuW2VrdHIWQtMColsHmsf7iJrV/b94UbENqU4v7+GjA1Hke70T
FdmqTPdsFwmoGomP7T8CaUgU0W+rujULDl7BJJbt7GoRW7/tXe/HZM0acvCMMl/i/r9dtlEE+ttz
R2sCDuCZPODIEkn1uhP1XWToxFJgq2ZbtTM1mhk+NTwDshf8g+wnRfNV937EerNxLfiVuAGRslGw
a+5KV41PiNMh1bFFxyMi8Nc9MSOGnHK7KDNzFcJUAnmRfY3VgYSjUt5JiasOiw2VrdpbdYupi08S
8ytmNw4UP+8VwhA3Gfs8mkP4bhyPVc/l4FBlqspqpwIDAQABo4IDKzCCAycwDAYDVR0TAQH/BAIw
ADAfBgNVHSMEGDAWgBTIv7Pe6zfmHY7v7pfVO/9iivwqMjCBiAYIKwYBBQUHAQEEfDB6MEYGCCsG
AQUFBzAChjpodHRwczovL3JlcG9zaXRvcnkuaW5mb25vdGFyeS5jb20vcXVhbGlmaWVkLW5hdHVy
YWwtY2EuY3J0MDAGCCsGAQUFBzABhiRodHRwOi8vb2NzcC5pbmZvbm90YXJ5LmNvbS9xdWFsaWZp
ZWQwgfcGA1UdIASB7zCB7DAIBgYEAIswAQEwCQYHBACL7EABAjCB1AYLKwYBBAGBrQADAQIwgcQw
fAYIKwYBBQUHAgIwcB5uAEkAbgBmAG8ATgBvAHQAYQByAHkAIABRAHUAYQBsAGkAZgBpAGUAZAAg
AEMAZQByAHQAaQBmAGkAYwBhAHQAZQAgAE8AZgAgAEQAZQBsAGUAZwBhAHQAZQBkACAAQQB1AHQA
aABvAHIAaQB0AHkwRAYIKwYBBQUHAgEWOGh0dHBzOi8vcmVwb3NpdG9yeS5pbmZvbm90YXJ5LmNv
bS9jcHMvcXVhbGlmaWVkLXRzcC5odG1sMB0GA1UdJQQWMBQGCCsGAQUFBwMCBggrBgEFBQcDBDCB
2QYIKwYBBQUHAQMEgcwwgckwFQYIKwYBBQUHCwIwCQYHBACL7EkBATAIBgYEAI5GAQEwCwYGBACO
RgEDAgEKMAgGBgQAjkYBBDATBgYEAI5GAQYwCQYHBACORgEGATB6BgYEAI5GAQUwcDA2FjBodHRw
czovL3JlcG9zaXRvcnkuaW5mb25vdGFyeS5jb20vcGRzL3Bkc19iZy5wZGYTAmJnMDYWMGh0dHBz
Oi8vcmVwb3NpdG9yeS5pbmZvbm90YXJ5LmNvbS9wZHMvcGRzX2VuLnBkZhMCZW4wRwYDVR0fBEAw
PjA8oDqgOIY2aHR0cDovL2NybC5pbmZvbm90YXJ5LmNvbS9jcmwvcXVhbGlmaWVkLW5hdHVyYWwt
Y2EuY3JsMB0GA1UdDgQWBBTYWUX2Bc4rr0qUC1uSkEdg2IPBGTAOBgNVHQ8BAf8EBAMCBPAwDQYJ
KoZIhvcNAQELBQADggGBAMe/vhqoHNKZZUPBMpbo+fsOzkzOj9hejfgT92VNBYbxBfS3P1t1ZJwd
VzxfHi4zlyYcnolfAf1YRG6wov52DCzkilkEpsxBA4Wimrx/hPsk6btres5g28DDAWA/lhQ56AJG
gVBPiYZwuzoXi9pqYC5XMKAJdJjLG+Cz8aBl2d/vLFMXSTNEFdgYuBauUYVZ4T9TyZGT3bZFGuH2
oGs6ejxbKfwFRTeVg8m9SBlVjBkTZHWNmkCLxkDTIAo1iYMn7bLrL24vLDO3QN4AhvtjQLevNoV6
kHvZLRu0jgnMasavDvaaRCJjLe7M0NnwHqqQvTs4dvfMW2ZAZkssM2A/2/31Jxc76S4owOF758Uc
4doPKC+hQ7HO39MPvO/EMEiURPz9WqBgBYPkxnQTJnZouUrNfUwyR5p3lbPiWAU4uLN+Xkaba2FS
Um2h6VvbqxiIoa6gvjZaSEBsTyWK1LkNoe7Os0Id/UpNkz3cRu4CqBOo9lnDwRNEI16UQ2pX285U
nw==</X509Certificate>
    </X509Data>
  </KeyInfo>
  <Object xmlns:mdssi="http://schemas.openxmlformats.org/package/2006/digital-signature" Id="idPackageObject">
    <Manifest>
      <Reference URI="/xl/styles.xml?ContentType=application/vnd.openxmlformats-officedocument.spreadsheetml.styles+xml">
        <DigestMethod Algorithm="http://www.w3.org/2000/09/xmldsig#sha1"/>
        <DigestValue>oqawAyTN6ctBFMV3L8V4JO1Pjes=</DigestValue>
      </Reference>
      <Reference URI="/xl/worksheets/sheet6.xml?ContentType=application/vnd.openxmlformats-officedocument.spreadsheetml.worksheet+xml">
        <DigestMethod Algorithm="http://www.w3.org/2000/09/xmldsig#sha1"/>
        <DigestValue>utzt5ym4iEh+Ejam1i95Uq47Pjc=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NYR9Wy2hTwPEEDd0ii2LqWGoFxU=</DigestValue>
      </Reference>
      <Reference URI="/xl/worksheets/sheet7.xml?ContentType=application/vnd.openxmlformats-officedocument.spreadsheetml.worksheet+xml">
        <DigestMethod Algorithm="http://www.w3.org/2000/09/xmldsig#sha1"/>
        <DigestValue>IDOet8znTOh6oQgzs6OgCVDnauA=</DigestValue>
      </Reference>
      <Reference URI="/xl/printerSettings/printerSettings6.bin?ContentType=application/vnd.openxmlformats-officedocument.spreadsheetml.printerSettings">
        <DigestMethod Algorithm="http://www.w3.org/2000/09/xmldsig#sha1"/>
        <DigestValue>J54NybpHndfMW5MKzzV9yFy9Vhw=</DigestValue>
      </Reference>
      <Reference URI="/xl/worksheets/sheet8.xml?ContentType=application/vnd.openxmlformats-officedocument.spreadsheetml.worksheet+xml">
        <DigestMethod Algorithm="http://www.w3.org/2000/09/xmldsig#sha1"/>
        <DigestValue>RHj4jIhjJRNkG9PIZNUaJa+1Y7U=</DigestValue>
      </Reference>
      <Reference URI="/xl/printerSettings/printerSettings7.bin?ContentType=application/vnd.openxmlformats-officedocument.spreadsheetml.printerSettings">
        <DigestMethod Algorithm="http://www.w3.org/2000/09/xmldsig#sha1"/>
        <DigestValue>CSjaXaTj0ZOoYjJT0ijuOykqvkI=</DigestValue>
      </Reference>
      <Reference URI="/xl/worksheets/sheet9.xml?ContentType=application/vnd.openxmlformats-officedocument.spreadsheetml.worksheet+xml">
        <DigestMethod Algorithm="http://www.w3.org/2000/09/xmldsig#sha1"/>
        <DigestValue>aigO/UDKfRPJI6ui68PgsLP3qJs=</DigestValue>
      </Reference>
      <Reference URI="/xl/printerSettings/printerSettings5.bin?ContentType=application/vnd.openxmlformats-officedocument.spreadsheetml.printerSettings">
        <DigestMethod Algorithm="http://www.w3.org/2000/09/xmldsig#sha1"/>
        <DigestValue>CSjaXaTj0ZOoYjJT0ijuOykqvkI=</DigestValue>
      </Reference>
      <Reference URI="/xl/theme/theme1.xml?ContentType=application/vnd.openxmlformats-officedocument.theme+xml">
        <DigestMethod Algorithm="http://www.w3.org/2000/09/xmldsig#sha1"/>
        <DigestValue>Z942Ud1ggmzsUHdIINNVRxh3IJU=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ZTY89CpmyZzUvcqOjfhhH62Rrg4=</DigestValue>
      </Reference>
      <Reference URI="/xl/worksheets/sheet5.xml?ContentType=application/vnd.openxmlformats-officedocument.spreadsheetml.worksheet+xml">
        <DigestMethod Algorithm="http://www.w3.org/2000/09/xmldsig#sha1"/>
        <DigestValue>CoDoeQDUu0PAt0a6zGNCyKlDvVA=</DigestValue>
      </Reference>
      <Reference URI="/xl/printerSettings/printerSettings3.bin?ContentType=application/vnd.openxmlformats-officedocument.spreadsheetml.printerSettings">
        <DigestMethod Algorithm="http://www.w3.org/2000/09/xmldsig#sha1"/>
        <DigestValue>ZTY89CpmyZzUvcqOjfhhH62Rrg4=</DigestValue>
      </Reference>
      <Reference URI="/xl/workbook.xml?ContentType=application/vnd.openxmlformats-officedocument.spreadsheetml.sheet.main+xml">
        <DigestMethod Algorithm="http://www.w3.org/2000/09/xmldsig#sha1"/>
        <DigestValue>0UbZzMrmyzkFmikNiszp1VyI5DY=</DigestValue>
      </Reference>
      <Reference URI="/xl/calcChain.xml?ContentType=application/vnd.openxmlformats-officedocument.spreadsheetml.calcChain+xml">
        <DigestMethod Algorithm="http://www.w3.org/2000/09/xmldsig#sha1"/>
        <DigestValue>pS5accZLDm8uKncMlf4FNJVF2jY=</DigestValue>
      </Reference>
      <Reference URI="/xl/worksheets/sheet1.xml?ContentType=application/vnd.openxmlformats-officedocument.spreadsheetml.worksheet+xml">
        <DigestMethod Algorithm="http://www.w3.org/2000/09/xmldsig#sha1"/>
        <DigestValue>Ckm5MK7LJ+RBaXnGST5mL0jaO78=</DigestValue>
      </Reference>
      <Reference URI="/xl/printerSettings/printerSettings9.bin?ContentType=application/vnd.openxmlformats-officedocument.spreadsheetml.printerSettings">
        <DigestMethod Algorithm="http://www.w3.org/2000/09/xmldsig#sha1"/>
        <DigestValue>J54NybpHndfMW5MKzzV9yFy9Vhw=</DigestValue>
      </Reference>
      <Reference URI="/xl/worksheets/sheet2.xml?ContentType=application/vnd.openxmlformats-officedocument.spreadsheetml.worksheet+xml">
        <DigestMethod Algorithm="http://www.w3.org/2000/09/xmldsig#sha1"/>
        <DigestValue>kko1Op6dB/lG7CZAgnEnBr9ubJw=</DigestValue>
      </Reference>
      <Reference URI="/xl/printerSettings/printerSettings8.bin?ContentType=application/vnd.openxmlformats-officedocument.spreadsheetml.printerSettings">
        <DigestMethod Algorithm="http://www.w3.org/2000/09/xmldsig#sha1"/>
        <DigestValue>J54NybpHndfMW5MKzzV9yFy9Vhw=</DigestValue>
      </Reference>
      <Reference URI="/xl/worksheets/sheet4.xml?ContentType=application/vnd.openxmlformats-officedocument.spreadsheetml.worksheet+xml">
        <DigestMethod Algorithm="http://www.w3.org/2000/09/xmldsig#sha1"/>
        <DigestValue>4qsWM91XUjiCI59gi34QsYOWypE=</DigestValue>
      </Reference>
      <Reference URI="/xl/printerSettings/printerSettings4.bin?ContentType=application/vnd.openxmlformats-officedocument.spreadsheetml.printerSettings">
        <DigestMethod Algorithm="http://www.w3.org/2000/09/xmldsig#sha1"/>
        <DigestValue>w8XMKOn+6OUNKni2pc6LnCAyeYA=</DigestValue>
      </Reference>
      <Reference URI="/xl/worksheets/sheet3.xml?ContentType=application/vnd.openxmlformats-officedocument.spreadsheetml.worksheet+xml">
        <DigestMethod Algorithm="http://www.w3.org/2000/09/xmldsig#sha1"/>
        <DigestValue>OJOkt/vfHYXeYxaD9ANzO543dzw=</DigestValue>
      </Reference>
      <Reference URI="/xl/sharedStrings.xml?ContentType=application/vnd.openxmlformats-officedocument.spreadsheetml.sharedStrings+xml">
        <DigestMethod Algorithm="http://www.w3.org/2000/09/xmldsig#sha1"/>
        <DigestValue>voCH5yh3LMaxz57sUnfClOEBd/Y=</DigestValue>
      </Reference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yMhQTw9PBMCmGwuuB9JTPShwImc=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evqmqFUdbvaL3aMipGrmdpdWthI=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DPl54m8ZkWDWmPPYreVK672bwio=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N/uDggg8AIygyJh+dIPdIaS6kno=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ew+sNkCbSxwNPstBsGRjC+14Sxg=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gLMRZB7s88mg+sKljXP+o9GVNVU=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pRTIgt3ZCwCHdZOTjQ1jGIvjSb8=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p3Vo1ELbv4NvleayWI6std39/r8=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13"/>
            <mdssi:RelationshipReference SourceId="rId3"/>
            <mdssi:RelationshipReference SourceId="rId7"/>
            <mdssi:RelationshipReference SourceId="rId12"/>
            <mdssi:RelationshipReference SourceId="rId2"/>
            <mdssi:RelationshipReference SourceId="rId1"/>
            <mdssi:RelationshipReference SourceId="rId6"/>
            <mdssi:RelationshipReference SourceId="rId11"/>
            <mdssi:RelationshipReference SourceId="rId5"/>
            <mdssi:RelationshipReference SourceId="rId10"/>
            <mdssi:RelationshipReference SourceId="rId4"/>
            <mdssi:RelationshipReference SourceId="rId9"/>
          </Transform>
          <Transform Algorithm="http://www.w3.org/TR/2001/REC-xml-c14n-20010315"/>
        </Transforms>
        <DigestMethod Algorithm="http://www.w3.org/2000/09/xmldsig#sha1"/>
        <DigestValue>S4dROHh4domAi1wIR2Hi7qGrRys=</DigestValue>
      </Reference>
    </Manifest>
    <SignatureProperties>
      <SignatureProperty Id="idSignatureTime" Target="#idPackageSignature">
        <mdssi:SignatureTime>
          <mdssi:Format>YYYY-MM-DDThh:mm:ssTZD</mdssi:Format>
          <mdssi:Value>2024-01-29T11:12:04Z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14.0</OfficeVersion>
          <ApplicationVersion>14.0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2024-01-29T11:12:04Z</xd:SigningTime>
          <xd:SigningCertificate>
            <xd:Cert>
              <xd:CertDigest>
                <DigestMethod Algorithm="http://www.w3.org/2000/09/xmldsig#sha1"/>
                <DigestValue>tHprjjMif4ee0vve1BMzXPzQGmA=</DigestValue>
              </xd:CertDigest>
              <xd:IssuerSerial>
                <X509IssuerName>OID.2.5.4.97=NTRBG-131276827, OU=Qualified TSP, O=InfoNotary PLC, L=Sofia, C=BG, CN=InfoNotary Qualified Personal Sign CA, DC=qualified-natural-ca</X509IssuerName>
                <X509SerialNumber>4932462496017727855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/>
    </xd:QualifyingProperties>
  </Object>
</Signature>
</file>

<file path=_xmlsignatures/sig3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b8tUSGRitn7H6rkOsDsuK2emekU=</DigestValue>
    </Reference>
    <Reference URI="#idOfficeObject" Type="http://www.w3.org/2000/09/xmldsig#Object">
      <DigestMethod Algorithm="http://www.w3.org/2000/09/xmldsig#sha1"/>
      <DigestValue>Nxr9iCqDGvlmOe4FTQlcN5M0Z78=</DigestValue>
    </Reference>
    <Reference URI="#idSignedProperties" Type="http://uri.etsi.org/01903#SignedProperties">
      <Transforms>
        <Transform Algorithm="http://www.w3.org/TR/2001/REC-xml-c14n-20010315"/>
      </Transforms>
      <DigestMethod Algorithm="http://www.w3.org/2000/09/xmldsig#sha1"/>
      <DigestValue>xsgz+LHcxKBJdMgPgHsOf5feKvE=</DigestValue>
    </Reference>
  </SignedInfo>
  <SignatureValue>2QTHPv2goN3+4I/+xBsiU+ocMt0JiAOzJHKuC//2yxHhOiimkAu+ea4GJQwza5XxZ5ZW+aChXrJX
Mt3XdvSW45rKhTPwYpATcEwZIVdrIl2XEinUOMZSIFS7FP7TNwArDOf2ZN50HWNJUtKxMH+KTgC9
hpT7dgAZ5pMtnmLUvYRl5qiFadHsMK5kBb9DGGqq2Qt57e1KEMeScnu1D8zxNc1mQJVpO5weTV49
Z1Ic9vPNeHdDb2sD/vv9ZQGXLsazL+ktgcHhHNQ0BZ32QtKmAHkRjXZkPy21GpIcS5wE/I2crJC+
GW/wadTrslV/8Y7eeI55qxeZr/rDyjZnkaKMTw==</SignatureValue>
  <KeyInfo>
    <X509Data>
      <X509Certificate>MIIH+DCCBmCgAwIBAgIIBB3DADVMbxQwDQYJKoZIhvcNAQELBQAwgb4xJDAiBgoJkiaJk/IsZAEZ
FhRxdWFsaWZpZWQtbmF0dXJhbC1jYTEuMCwGA1UEAwwlSW5mb05vdGFyeSBRdWFsaWZpZWQgUGVy
c29uYWwgU2lnbiBDQTELMAkGA1UEBhMCQkcxDjAMBgNVBAcMBVNvZmlhMRcwFQYDVQQKDA5JbmZv
Tm90YXJ5IFBMQzEWMBQGA1UECwwNUXVhbGlmaWVkIFRTUDEYMBYGA1UEYQwPTlRSQkctMTMxMjc2
ODI3MB4XDTI0MDEyNjA5MjkwMFoXDTI3MDEyNTA5Mjg1OVowggEIMRAwDgYDVQQEDAdBTkdFTE9W
MSQwIgYKCZImiZPyLGQBGRYUcXVhbGlmaWVkLW5hdHVyYWwtY2ExHjAcBgNVBAMMFU1JTEtPIEFO
R0VMT1YgQU5HRUxPVjEOMAwGA1UEKgwFTUlMS08xJDAiBgkqhkiG9w0BCQEWFW0uYW5nZWxvdkBo
aWthLWJnLmNvbTELMAkGA1UEBhMCQkcxDjAMBgNVBAcMBVNvZmlhMRkwFwYDVQQFExBQTk9CRy00
NjAzMDI2NzI4MSYwJAYDVQQKDB1JTkRVU1RSSUFMIEtBUElUQUwgSE9MRElORyBBRDEYMBYGA1UE
YQwPTlRSQkctMTIxNjE5MDU1MIIBIjANBgkqhkiG9w0BAQEFAAOCAQ8AMIIBCgKCAQEA3WvLsgV8
CFYx5uxjQuTSHfdB5MbXBbdpBTPXunpJmFhezd86rEvkTRS2HvtVHEyQllzNbOeiEO5n2/CGzBae
t7ld1jmjp/0BHB7r5FxcQQI3hD5q0G9aWOVFwf7TkNhJ6C9dJAdQ3m7zGDnFVVsPPrW2u39qzoB3
DZJXbyP/zW12xYXocljecoTyDmRmDW5zi7Bxu74WlrjoTswvuRc9HfPc3byowG0WTwiKtSuvVIsP
E7npXexY7CzYmyWwK7+X+dxYF0mPYgJQK9v9kSXaYAvjz0hdQbvjnVA42fh+iIppJQRNM72D3QQi
HalvIy2XM7b6chzhFNLZoJAYMhIhkwIDAQABo4IDKzCCAycwDAYDVR0TAQH/BAIwADAfBgNVHSME
GDAWgBTIv7Pe6zfmHY7v7pfVO/9iivwqMjCBiAYIKwYBBQUHAQEEfDB6MEYGCCsGAQUFBzAChjpo
dHRwczovL3JlcG9zaXRvcnkuaW5mb25vdGFyeS5jb20vcXVhbGlmaWVkLW5hdHVyYWwtY2EuY3J0
MDAGCCsGAQUFBzABhiRodHRwOi8vb2NzcC5pbmZvbm90YXJ5LmNvbS9xdWFsaWZpZWQwgfcGA1Ud
IASB7zCB7DAIBgYEAIswAQEwCQYHBACL7EABAjCB1AYLKwYBBAGBrQADAQIwgcQwfAYIKwYBBQUH
AgIwcB5uAEkAbgBmAG8ATgBvAHQAYQByAHkAIABRAHUAYQBsAGkAZgBpAGUAZAAgAEMAZQByAHQA
aQBmAGkAYwBhAHQAZQAgAE8AZgAgAEQAZQBsAGUAZwBhAHQAZQBkACAAQQB1AHQAaABvAHIAaQB0
AHkwRAYIKwYBBQUHAgEWOGh0dHBzOi8vcmVwb3NpdG9yeS5pbmZvbm90YXJ5LmNvbS9jcHMvcXVh
bGlmaWVkLXRzcC5odG1sMB0GA1UdJQQWMBQGCCsGAQUFBwMCBggrBgEFBQcDBDCB2QYIKwYBBQUH
AQMEgcwwgckwFQYIKwYBBQUHCwIwCQYHBACL7EkBATAIBgYEAI5GAQEwCwYGBACORgEDAgEKMAgG
BgQAjkYBBDATBgYEAI5GAQYwCQYHBACORgEGATB6BgYEAI5GAQUwcDA2FjBodHRwczovL3JlcG9z
aXRvcnkuaW5mb25vdGFyeS5jb20vcGRzL3Bkc19iZy5wZGYTAmJnMDYWMGh0dHBzOi8vcmVwb3Np
dG9yeS5pbmZvbm90YXJ5LmNvbS9wZHMvcGRzX2VuLnBkZhMCZW4wRwYDVR0fBEAwPjA8oDqgOIY2
aHR0cDovL2NybC5pbmZvbm90YXJ5LmNvbS9jcmwvcXVhbGlmaWVkLW5hdHVyYWwtY2EuY3JsMB0G
A1UdDgQWBBSqR1ECacR+stgVWZR8r8cThEMm9DAOBgNVHQ8BAf8EBAMCBPAwDQYJKoZIhvcNAQEL
BQADggGBAB3wdR67N7bBa5PGuOhv1YjjKu9Cii0LGnL7g5u4yOnKUY3w/1fwJZOYkfMBvuHw8mrn
tQ2pLe/xeIgJ4ob3h2169hoIoPLS9QA1UzMJz7Q+Bn3DvB8bc3J+CbWdQbZkZekXNmEdiTyh0IP5
jpavSqtrLO9HUvPyYchJxj5X3MEKxB3BK8ln5bdwEMSSXdVkGopkBgTbfpfYMGpTxLIhhaKTgvqo
eGgIGGtPnUv9F86WKSULvyH4ecGskUP3BSQR7Q0+YEZODioAocTe/qcpzIBjTl0tmyS/3DvxZWsh
nvIa3hPK5UjdbSH8Q6s/VsyekiMa6YjWTzzgW+4LenCbULhnRhBOqqsiu9X6iFkvOI17tT0WGuzq
wYUUIRL/DTpkodEfdZpI83QJSWZku+c4bYk+fyNUuwizJ2O/NEnSVE6PgCT/+E7X7rIR75JMdxI/
BNcO+vtlrd0fPDmfxagWIZa9UkpudOFyBXKcUtv2R32agtmpOHfduagLVNQYwrLR8w==</X509Certificate>
    </X509Data>
  </KeyInfo>
  <Object xmlns:mdssi="http://schemas.openxmlformats.org/package/2006/digital-signature" Id="idPackageObject">
    <Manifest>
      <Reference URI="/xl/styles.xml?ContentType=application/vnd.openxmlformats-officedocument.spreadsheetml.styles+xml">
        <DigestMethod Algorithm="http://www.w3.org/2000/09/xmldsig#sha1"/>
        <DigestValue>oqawAyTN6ctBFMV3L8V4JO1Pjes=</DigestValue>
      </Reference>
      <Reference URI="/xl/worksheets/sheet6.xml?ContentType=application/vnd.openxmlformats-officedocument.spreadsheetml.worksheet+xml">
        <DigestMethod Algorithm="http://www.w3.org/2000/09/xmldsig#sha1"/>
        <DigestValue>utzt5ym4iEh+Ejam1i95Uq47Pjc=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NYR9Wy2hTwPEEDd0ii2LqWGoFxU=</DigestValue>
      </Reference>
      <Reference URI="/xl/worksheets/sheet7.xml?ContentType=application/vnd.openxmlformats-officedocument.spreadsheetml.worksheet+xml">
        <DigestMethod Algorithm="http://www.w3.org/2000/09/xmldsig#sha1"/>
        <DigestValue>IDOet8znTOh6oQgzs6OgCVDnauA=</DigestValue>
      </Reference>
      <Reference URI="/xl/printerSettings/printerSettings6.bin?ContentType=application/vnd.openxmlformats-officedocument.spreadsheetml.printerSettings">
        <DigestMethod Algorithm="http://www.w3.org/2000/09/xmldsig#sha1"/>
        <DigestValue>J54NybpHndfMW5MKzzV9yFy9Vhw=</DigestValue>
      </Reference>
      <Reference URI="/xl/worksheets/sheet8.xml?ContentType=application/vnd.openxmlformats-officedocument.spreadsheetml.worksheet+xml">
        <DigestMethod Algorithm="http://www.w3.org/2000/09/xmldsig#sha1"/>
        <DigestValue>RHj4jIhjJRNkG9PIZNUaJa+1Y7U=</DigestValue>
      </Reference>
      <Reference URI="/xl/printerSettings/printerSettings7.bin?ContentType=application/vnd.openxmlformats-officedocument.spreadsheetml.printerSettings">
        <DigestMethod Algorithm="http://www.w3.org/2000/09/xmldsig#sha1"/>
        <DigestValue>CSjaXaTj0ZOoYjJT0ijuOykqvkI=</DigestValue>
      </Reference>
      <Reference URI="/xl/worksheets/sheet9.xml?ContentType=application/vnd.openxmlformats-officedocument.spreadsheetml.worksheet+xml">
        <DigestMethod Algorithm="http://www.w3.org/2000/09/xmldsig#sha1"/>
        <DigestValue>aigO/UDKfRPJI6ui68PgsLP3qJs=</DigestValue>
      </Reference>
      <Reference URI="/xl/printerSettings/printerSettings5.bin?ContentType=application/vnd.openxmlformats-officedocument.spreadsheetml.printerSettings">
        <DigestMethod Algorithm="http://www.w3.org/2000/09/xmldsig#sha1"/>
        <DigestValue>CSjaXaTj0ZOoYjJT0ijuOykqvkI=</DigestValue>
      </Reference>
      <Reference URI="/xl/theme/theme1.xml?ContentType=application/vnd.openxmlformats-officedocument.theme+xml">
        <DigestMethod Algorithm="http://www.w3.org/2000/09/xmldsig#sha1"/>
        <DigestValue>Z942Ud1ggmzsUHdIINNVRxh3IJU=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ZTY89CpmyZzUvcqOjfhhH62Rrg4=</DigestValue>
      </Reference>
      <Reference URI="/xl/worksheets/sheet5.xml?ContentType=application/vnd.openxmlformats-officedocument.spreadsheetml.worksheet+xml">
        <DigestMethod Algorithm="http://www.w3.org/2000/09/xmldsig#sha1"/>
        <DigestValue>CoDoeQDUu0PAt0a6zGNCyKlDvVA=</DigestValue>
      </Reference>
      <Reference URI="/xl/printerSettings/printerSettings3.bin?ContentType=application/vnd.openxmlformats-officedocument.spreadsheetml.printerSettings">
        <DigestMethod Algorithm="http://www.w3.org/2000/09/xmldsig#sha1"/>
        <DigestValue>ZTY89CpmyZzUvcqOjfhhH62Rrg4=</DigestValue>
      </Reference>
      <Reference URI="/xl/workbook.xml?ContentType=application/vnd.openxmlformats-officedocument.spreadsheetml.sheet.main+xml">
        <DigestMethod Algorithm="http://www.w3.org/2000/09/xmldsig#sha1"/>
        <DigestValue>0UbZzMrmyzkFmikNiszp1VyI5DY=</DigestValue>
      </Reference>
      <Reference URI="/xl/calcChain.xml?ContentType=application/vnd.openxmlformats-officedocument.spreadsheetml.calcChain+xml">
        <DigestMethod Algorithm="http://www.w3.org/2000/09/xmldsig#sha1"/>
        <DigestValue>pS5accZLDm8uKncMlf4FNJVF2jY=</DigestValue>
      </Reference>
      <Reference URI="/xl/worksheets/sheet1.xml?ContentType=application/vnd.openxmlformats-officedocument.spreadsheetml.worksheet+xml">
        <DigestMethod Algorithm="http://www.w3.org/2000/09/xmldsig#sha1"/>
        <DigestValue>Ckm5MK7LJ+RBaXnGST5mL0jaO78=</DigestValue>
      </Reference>
      <Reference URI="/xl/printerSettings/printerSettings9.bin?ContentType=application/vnd.openxmlformats-officedocument.spreadsheetml.printerSettings">
        <DigestMethod Algorithm="http://www.w3.org/2000/09/xmldsig#sha1"/>
        <DigestValue>J54NybpHndfMW5MKzzV9yFy9Vhw=</DigestValue>
      </Reference>
      <Reference URI="/xl/worksheets/sheet2.xml?ContentType=application/vnd.openxmlformats-officedocument.spreadsheetml.worksheet+xml">
        <DigestMethod Algorithm="http://www.w3.org/2000/09/xmldsig#sha1"/>
        <DigestValue>kko1Op6dB/lG7CZAgnEnBr9ubJw=</DigestValue>
      </Reference>
      <Reference URI="/xl/printerSettings/printerSettings8.bin?ContentType=application/vnd.openxmlformats-officedocument.spreadsheetml.printerSettings">
        <DigestMethod Algorithm="http://www.w3.org/2000/09/xmldsig#sha1"/>
        <DigestValue>J54NybpHndfMW5MKzzV9yFy9Vhw=</DigestValue>
      </Reference>
      <Reference URI="/xl/worksheets/sheet4.xml?ContentType=application/vnd.openxmlformats-officedocument.spreadsheetml.worksheet+xml">
        <DigestMethod Algorithm="http://www.w3.org/2000/09/xmldsig#sha1"/>
        <DigestValue>4qsWM91XUjiCI59gi34QsYOWypE=</DigestValue>
      </Reference>
      <Reference URI="/xl/printerSettings/printerSettings4.bin?ContentType=application/vnd.openxmlformats-officedocument.spreadsheetml.printerSettings">
        <DigestMethod Algorithm="http://www.w3.org/2000/09/xmldsig#sha1"/>
        <DigestValue>w8XMKOn+6OUNKni2pc6LnCAyeYA=</DigestValue>
      </Reference>
      <Reference URI="/xl/worksheets/sheet3.xml?ContentType=application/vnd.openxmlformats-officedocument.spreadsheetml.worksheet+xml">
        <DigestMethod Algorithm="http://www.w3.org/2000/09/xmldsig#sha1"/>
        <DigestValue>OJOkt/vfHYXeYxaD9ANzO543dzw=</DigestValue>
      </Reference>
      <Reference URI="/xl/sharedStrings.xml?ContentType=application/vnd.openxmlformats-officedocument.spreadsheetml.sharedStrings+xml">
        <DigestMethod Algorithm="http://www.w3.org/2000/09/xmldsig#sha1"/>
        <DigestValue>voCH5yh3LMaxz57sUnfClOEBd/Y=</DigestValue>
      </Reference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yMhQTw9PBMCmGwuuB9JTPShwImc=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evqmqFUdbvaL3aMipGrmdpdWthI=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DPl54m8ZkWDWmPPYreVK672bwio=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N/uDggg8AIygyJh+dIPdIaS6kno=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ew+sNkCbSxwNPstBsGRjC+14Sxg=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gLMRZB7s88mg+sKljXP+o9GVNVU=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pRTIgt3ZCwCHdZOTjQ1jGIvjSb8=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p3Vo1ELbv4NvleayWI6std39/r8=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13"/>
            <mdssi:RelationshipReference SourceId="rId3"/>
            <mdssi:RelationshipReference SourceId="rId7"/>
            <mdssi:RelationshipReference SourceId="rId12"/>
            <mdssi:RelationshipReference SourceId="rId2"/>
            <mdssi:RelationshipReference SourceId="rId1"/>
            <mdssi:RelationshipReference SourceId="rId6"/>
            <mdssi:RelationshipReference SourceId="rId11"/>
            <mdssi:RelationshipReference SourceId="rId5"/>
            <mdssi:RelationshipReference SourceId="rId10"/>
            <mdssi:RelationshipReference SourceId="rId4"/>
            <mdssi:RelationshipReference SourceId="rId9"/>
          </Transform>
          <Transform Algorithm="http://www.w3.org/TR/2001/REC-xml-c14n-20010315"/>
        </Transforms>
        <DigestMethod Algorithm="http://www.w3.org/2000/09/xmldsig#sha1"/>
        <DigestValue>S4dROHh4domAi1wIR2Hi7qGrRys=</DigestValue>
      </Reference>
    </Manifest>
    <SignatureProperties>
      <SignatureProperty Id="idSignatureTime" Target="#idPackageSignature">
        <mdssi:SignatureTime>
          <mdssi:Format>YYYY-MM-DDThh:mm:ssTZD</mdssi:Format>
          <mdssi:Value>2024-01-29T11:12:34Z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14.0</OfficeVersion>
          <ApplicationVersion>14.0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2024-01-29T11:12:34Z</xd:SigningTime>
          <xd:SigningCertificate>
            <xd:Cert>
              <xd:CertDigest>
                <DigestMethod Algorithm="http://www.w3.org/2000/09/xmldsig#sha1"/>
                <DigestValue>X1pr7zkiBj+ynXMhqIRW19sPlRc=</DigestValue>
              </xd:CertDigest>
              <xd:IssuerSerial>
                <X509IssuerName>OID.2.5.4.97=NTRBG-131276827, OU=Qualified TSP, O=InfoNotary PLC, L=Sofia, C=BG, CN=InfoNotary Qualified Personal Sign CA, DC=qualified-natural-ca</X509IssuerName>
                <X509SerialNumber>296607556137938708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/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справка №1-БАЛАНС</vt:lpstr>
      <vt:lpstr>справка №2-ОТЧЕТ ЗА ДОХОДИТЕ</vt:lpstr>
      <vt:lpstr>справка №3-ОПП по прекия метод</vt:lpstr>
      <vt:lpstr>справка №4-ОСК</vt:lpstr>
      <vt:lpstr>справка №5</vt:lpstr>
      <vt:lpstr>справка №6</vt:lpstr>
      <vt:lpstr>справка №7</vt:lpstr>
      <vt:lpstr>справка №8</vt:lpstr>
      <vt:lpstr>Report</vt:lpstr>
      <vt:lpstr>_1_0011</vt:lpstr>
      <vt:lpstr>'справка №1-БАЛАНС'!Print_Area</vt:lpstr>
      <vt:lpstr>'справка №2-ОТЧЕТ ЗА ДОХОДИТЕ'!Print_Area</vt:lpstr>
      <vt:lpstr>'справка №4-ОСК'!Print_Area</vt:lpstr>
      <vt:lpstr>'справка №1-БАЛАНС'!Print_Titles</vt:lpstr>
    </vt:vector>
  </TitlesOfParts>
  <Company>SSEC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Ilonka Tzekova</dc:creator>
  <cp:lastModifiedBy>NNikolov</cp:lastModifiedBy>
  <cp:lastPrinted>2021-04-27T16:13:36Z</cp:lastPrinted>
  <dcterms:created xsi:type="dcterms:W3CDTF">2000-06-29T12:02:40Z</dcterms:created>
  <dcterms:modified xsi:type="dcterms:W3CDTF">2024-01-29T10:39:33Z</dcterms:modified>
</cp:coreProperties>
</file>